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4 TRIM 2021 PUB TRIM/"/>
    </mc:Choice>
  </mc:AlternateContent>
  <xr:revisionPtr revIDLastSave="13" documentId="8_{28C0C5E6-0B73-4A50-B037-1AAF348E53E7}" xr6:coauthVersionLast="47" xr6:coauthVersionMax="47" xr10:uidLastSave="{CC5D4DBD-28CD-43C5-A697-BB91281797D5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Area" localSheetId="0">Hoja1!$B$2:$J$48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30" i="1"/>
  <c r="F40" i="1"/>
  <c r="F41" i="1"/>
  <c r="F45" i="1"/>
  <c r="F21" i="1" l="1"/>
  <c r="J38" i="1"/>
  <c r="J39" i="1"/>
  <c r="J37" i="1"/>
  <c r="J36" i="1"/>
  <c r="J35" i="1"/>
  <c r="J34" i="1"/>
  <c r="J33" i="1"/>
  <c r="J32" i="1"/>
  <c r="J31" i="1"/>
  <c r="J29" i="1"/>
  <c r="J28" i="1"/>
  <c r="J27" i="1"/>
  <c r="J26" i="1"/>
  <c r="J25" i="1"/>
  <c r="J24" i="1"/>
  <c r="J23" i="1"/>
  <c r="J15" i="1"/>
  <c r="J16" i="1"/>
  <c r="J17" i="1"/>
  <c r="J18" i="1"/>
  <c r="J19" i="1"/>
  <c r="J20" i="1"/>
  <c r="J14" i="1"/>
  <c r="H13" i="1" l="1"/>
  <c r="H12" i="1" s="1"/>
  <c r="G30" i="1" l="1"/>
  <c r="H30" i="1"/>
  <c r="H21" i="1" s="1"/>
  <c r="H11" i="1" s="1"/>
  <c r="I30" i="1"/>
  <c r="G22" i="1"/>
  <c r="G21" i="1" s="1"/>
  <c r="H22" i="1"/>
  <c r="I22" i="1"/>
  <c r="I21" i="1" s="1"/>
  <c r="H40" i="1"/>
  <c r="H41" i="1"/>
  <c r="I41" i="1"/>
  <c r="I40" i="1" s="1"/>
  <c r="G41" i="1"/>
  <c r="G13" i="1"/>
  <c r="G12" i="1" s="1"/>
  <c r="I13" i="1"/>
  <c r="I12" i="1" s="1"/>
  <c r="J42" i="1"/>
  <c r="J41" i="1"/>
  <c r="J40" i="1" s="1"/>
  <c r="M40" i="1" s="1"/>
  <c r="N40" i="1" s="1"/>
  <c r="G40" i="1"/>
  <c r="J46" i="1"/>
  <c r="G45" i="1"/>
  <c r="G44" i="1" s="1"/>
  <c r="H45" i="1"/>
  <c r="H44" i="1" s="1"/>
  <c r="I45" i="1"/>
  <c r="I44" i="1" s="1"/>
  <c r="J45" i="1"/>
  <c r="J44" i="1" s="1"/>
  <c r="F13" i="1"/>
  <c r="F12" i="1" s="1"/>
  <c r="N21" i="1" l="1"/>
  <c r="I11" i="1"/>
  <c r="I10" i="1" s="1"/>
  <c r="H10" i="1"/>
  <c r="J30" i="1"/>
  <c r="M30" i="1" s="1"/>
  <c r="J22" i="1"/>
  <c r="M22" i="1" s="1"/>
  <c r="G11" i="1"/>
  <c r="G10" i="1" s="1"/>
  <c r="N22" i="1"/>
  <c r="J13" i="1"/>
  <c r="J12" i="1" s="1"/>
  <c r="F11" i="1"/>
  <c r="J21" i="1" l="1"/>
  <c r="M21" i="1" s="1"/>
  <c r="F10" i="1"/>
  <c r="J11" i="1" l="1"/>
  <c r="J10" i="1" s="1"/>
</calcChain>
</file>

<file path=xl/sharedStrings.xml><?xml version="1.0" encoding="utf-8"?>
<sst xmlns="http://schemas.openxmlformats.org/spreadsheetml/2006/main" count="78" uniqueCount="76">
  <si>
    <r>
      <rPr>
        <sz val="8"/>
        <color indexed="8"/>
        <rFont val="Soberana Sans"/>
      </rPr>
      <t>ESTADO ANALÍTICO DEL EJERCICIO DEL PRESUPUESTO DE EGRESOS EN CLASIFICACIÓN ECONÓMICA Y POR OBJETO DEL GASTO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</si>
  <si>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</si>
  <si>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</si>
  <si>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</si>
  <si>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CLASIFICACIÓN ECONÓMICA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</si>
  <si>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</si>
  <si>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</si>
  <si>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</si>
  <si>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</si>
  <si>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ECONOMÍAS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</si>
  <si>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</si>
  <si>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</si>
  <si>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</si>
  <si>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</si>
  <si>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</si>
  <si>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</si>
  <si>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</si>
  <si>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</si>
  <si>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</si>
  <si>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</si>
  <si>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</si>
  <si>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</si>
  <si>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</si>
  <si>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</si>
  <si>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</si>
  <si>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</si>
  <si>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</si>
  <si>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</si>
  <si>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</si>
  <si>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</si>
  <si>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</si>
  <si>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</si>
  <si>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</si>
  <si>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</si>
  <si>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</si>
  <si>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</si>
  <si>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</si>
  <si>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</si>
  <si>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</si>
  <si>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</si>
  <si>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</si>
  <si>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</si>
  <si>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</si>
  <si>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</si>
  <si>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</si>
  <si>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</si>
  <si>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</si>
  <si>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</si>
  <si>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</si>
  <si>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</si>
  <si>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</si>
  <si>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</si>
  <si>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</si>
  <si>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</si>
  <si>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</si>
  <si>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</si>
  <si>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</si>
  <si>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</si>
  <si>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</si>
  <si>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</si>
  <si>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</si>
  <si>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</si>
  <si>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Otros De Corriente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</si>
  <si>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</si>
  <si>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</si>
  <si>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</si>
  <si>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Bienes muebles, Inmuebles e intangibles</t>
  </si>
  <si>
    <t>Maquinaria, otros equipos y herramientas</t>
  </si>
  <si>
    <t>Servicios de comunicación social y publicidad</t>
  </si>
  <si>
    <t>Gasto De Operación</t>
  </si>
  <si>
    <t>2000</t>
  </si>
  <si>
    <t>Materiales y suministros</t>
  </si>
  <si>
    <t>3000</t>
  </si>
  <si>
    <t>Servicios generales</t>
  </si>
  <si>
    <t>Servicios Personales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</si>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</sst>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0.0%"/>
  </numFmts>
  <fonts count="9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3" fontId="7" fillId="2" borderId="4" xfId="0" applyNumberFormat="1" applyFont="1" applyFill="1" applyBorder="1" applyAlignment="1" applyProtection="1">
      <alignment horizontal="right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right" vertical="center" wrapText="1"/>
    </xf>
    <xf numFmtId="164" fontId="7" fillId="2" borderId="5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165" fontId="0" fillId="0" borderId="0" xfId="1" applyNumberFormat="1" applyFont="1"/>
    <xf numFmtId="165" fontId="0" fillId="0" borderId="0" xfId="0" applyNumberFormat="1"/>
    <xf numFmtId="0" fontId="7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topLeftCell="A7" zoomScale="115" zoomScaleNormal="115" workbookViewId="0">
      <pane ySplit="1425" activePane="bottomLeft"/>
      <selection activeCell="D8" sqref="D8:E8"/>
      <selection pane="bottomLeft" activeCell="H11" sqref="H11"/>
    </sheetView>
  </sheetViews>
  <sheetFormatPr baseColWidth="10" defaultColWidth="9.140625" defaultRowHeight="12.75"/>
  <cols>
    <col min="1" max="1" width="4.140625" customWidth="1"/>
    <col min="2" max="2" width="1.7109375" customWidth="1"/>
    <col min="3" max="4" width="4.140625" customWidth="1"/>
    <col min="5" max="5" width="51.5703125" customWidth="1"/>
    <col min="6" max="10" width="16" customWidth="1"/>
    <col min="11" max="11" width="4.140625" customWidth="1"/>
  </cols>
  <sheetData>
    <row r="1" spans="1:15" ht="35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2" customHeight="1">
      <c r="A2" s="1"/>
      <c r="B2" s="29" t="s">
        <v>75</v>
      </c>
      <c r="C2" s="29"/>
      <c r="D2" s="29"/>
      <c r="E2" s="29"/>
      <c r="F2" s="29"/>
      <c r="G2" s="29"/>
      <c r="H2" s="29"/>
      <c r="I2" s="29"/>
      <c r="J2" s="29"/>
      <c r="K2" s="1"/>
    </row>
    <row r="3" spans="1:15" ht="12" customHeight="1">
      <c r="A3" s="1"/>
      <c r="B3" s="29" t="s">
        <v>0</v>
      </c>
      <c r="C3" s="29"/>
      <c r="D3" s="29"/>
      <c r="E3" s="29"/>
      <c r="F3" s="29"/>
      <c r="G3" s="29"/>
      <c r="H3" s="29"/>
      <c r="I3" s="29"/>
      <c r="J3" s="29"/>
      <c r="K3" s="1"/>
    </row>
    <row r="4" spans="1:15" ht="12" customHeight="1">
      <c r="A4" s="1"/>
      <c r="B4" s="29" t="s">
        <v>1</v>
      </c>
      <c r="C4" s="29"/>
      <c r="D4" s="29"/>
      <c r="E4" s="29"/>
      <c r="F4" s="29"/>
      <c r="G4" s="29"/>
      <c r="H4" s="29"/>
      <c r="I4" s="29"/>
      <c r="J4" s="29"/>
      <c r="K4" s="1"/>
    </row>
    <row r="5" spans="1:15" ht="12" customHeight="1">
      <c r="A5" s="1"/>
      <c r="B5" s="29" t="s">
        <v>2</v>
      </c>
      <c r="C5" s="29"/>
      <c r="D5" s="29"/>
      <c r="E5" s="29"/>
      <c r="F5" s="29"/>
      <c r="G5" s="29"/>
      <c r="H5" s="29"/>
      <c r="I5" s="29"/>
      <c r="J5" s="29"/>
      <c r="K5" s="1"/>
    </row>
    <row r="6" spans="1:15" ht="12" customHeight="1">
      <c r="A6" s="1"/>
      <c r="B6" s="29" t="s">
        <v>3</v>
      </c>
      <c r="C6" s="29"/>
      <c r="D6" s="29"/>
      <c r="E6" s="29"/>
      <c r="F6" s="29"/>
      <c r="G6" s="29"/>
      <c r="H6" s="29"/>
      <c r="I6" s="29"/>
      <c r="J6" s="29"/>
      <c r="K6" s="1"/>
    </row>
    <row r="7" spans="1:15" ht="20.100000000000001" customHeight="1">
      <c r="A7" s="1"/>
      <c r="B7" s="32" t="s">
        <v>4</v>
      </c>
      <c r="C7" s="32"/>
      <c r="D7" s="32"/>
      <c r="E7" s="32"/>
      <c r="F7" s="33" t="s">
        <v>5</v>
      </c>
      <c r="G7" s="30" t="s">
        <v>6</v>
      </c>
      <c r="H7" s="30" t="s">
        <v>7</v>
      </c>
      <c r="I7" s="30" t="s">
        <v>8</v>
      </c>
      <c r="J7" s="30" t="s">
        <v>9</v>
      </c>
      <c r="K7" s="1"/>
    </row>
    <row r="8" spans="1:15" ht="15" customHeight="1">
      <c r="A8" s="1"/>
      <c r="B8" s="2"/>
      <c r="C8" s="3"/>
      <c r="D8" s="31" t="s">
        <v>10</v>
      </c>
      <c r="E8" s="31"/>
      <c r="F8" s="33"/>
      <c r="G8" s="30"/>
      <c r="H8" s="30"/>
      <c r="I8" s="30"/>
      <c r="J8" s="30"/>
      <c r="K8" s="1"/>
    </row>
    <row r="9" spans="1:15" ht="15" customHeight="1">
      <c r="A9" s="1"/>
      <c r="B9" s="4"/>
      <c r="C9" s="5"/>
      <c r="D9" s="5"/>
      <c r="E9" s="6" t="s">
        <v>11</v>
      </c>
      <c r="F9" s="33"/>
      <c r="G9" s="30"/>
      <c r="H9" s="30"/>
      <c r="I9" s="30"/>
      <c r="J9" s="30"/>
      <c r="K9" s="1"/>
    </row>
    <row r="10" spans="1:15" ht="21.95" customHeight="1">
      <c r="A10" s="1"/>
      <c r="B10" s="23" t="s">
        <v>12</v>
      </c>
      <c r="C10" s="23"/>
      <c r="D10" s="23"/>
      <c r="E10" s="23"/>
      <c r="F10" s="7">
        <f>F11+F44</f>
        <v>187142824</v>
      </c>
      <c r="G10" s="7">
        <f>G11+G44</f>
        <v>209505487.13999999</v>
      </c>
      <c r="H10" s="7">
        <f>H11+H44</f>
        <v>0</v>
      </c>
      <c r="I10" s="7">
        <f>I11+I44</f>
        <v>175194733.79999998</v>
      </c>
      <c r="J10" s="7">
        <f>J11+J44</f>
        <v>34310753.339999989</v>
      </c>
      <c r="K10" s="1"/>
    </row>
    <row r="11" spans="1:15" ht="21.95" customHeight="1">
      <c r="A11" s="1"/>
      <c r="B11" s="23" t="s">
        <v>13</v>
      </c>
      <c r="C11" s="23"/>
      <c r="D11" s="23"/>
      <c r="E11" s="23"/>
      <c r="F11" s="7">
        <f>F12+F21+F40</f>
        <v>187142824</v>
      </c>
      <c r="G11" s="7">
        <f>G12+G21+G40</f>
        <v>209505487.13999999</v>
      </c>
      <c r="H11" s="7">
        <f>H12+H21+H40</f>
        <v>0</v>
      </c>
      <c r="I11" s="7">
        <f>I12+I21+I40</f>
        <v>175194733.79999998</v>
      </c>
      <c r="J11" s="7">
        <f>J12+J21+J40</f>
        <v>34310753.339999989</v>
      </c>
      <c r="K11" s="1"/>
      <c r="M11" s="19"/>
      <c r="N11" s="19"/>
    </row>
    <row r="12" spans="1:15" ht="17.100000000000001" customHeight="1">
      <c r="A12" s="1"/>
      <c r="B12" s="23" t="s">
        <v>74</v>
      </c>
      <c r="C12" s="23"/>
      <c r="D12" s="23"/>
      <c r="E12" s="23"/>
      <c r="F12" s="7">
        <f>F13</f>
        <v>97124981</v>
      </c>
      <c r="G12" s="7">
        <f>G13</f>
        <v>117715049.00999999</v>
      </c>
      <c r="H12" s="7">
        <f>H13</f>
        <v>0</v>
      </c>
      <c r="I12" s="7">
        <f>I13</f>
        <v>98283919.039999992</v>
      </c>
      <c r="J12" s="7">
        <f>J13</f>
        <v>19431129.969999991</v>
      </c>
      <c r="K12" s="1"/>
      <c r="M12" s="19"/>
      <c r="N12" s="19"/>
      <c r="O12" s="20"/>
    </row>
    <row r="13" spans="1:15" ht="17.100000000000001" customHeight="1">
      <c r="A13" s="1"/>
      <c r="B13" s="10"/>
      <c r="C13" s="11" t="s">
        <v>14</v>
      </c>
      <c r="D13" s="22" t="s">
        <v>15</v>
      </c>
      <c r="E13" s="22"/>
      <c r="F13" s="8">
        <f>SUM(F14:F20)</f>
        <v>97124981</v>
      </c>
      <c r="G13" s="8">
        <f>SUM(G14:G20)</f>
        <v>117715049.00999999</v>
      </c>
      <c r="H13" s="8">
        <f>SUM(H14:H20)</f>
        <v>0</v>
      </c>
      <c r="I13" s="8">
        <f>SUM(I14:I20)</f>
        <v>98283919.039999992</v>
      </c>
      <c r="J13" s="8">
        <f>SUM(J14:J20)</f>
        <v>19431129.969999991</v>
      </c>
      <c r="K13" s="1"/>
    </row>
    <row r="14" spans="1:15" ht="17.100000000000001" customHeight="1">
      <c r="A14" s="1"/>
      <c r="B14" s="10"/>
      <c r="C14" s="1"/>
      <c r="D14" s="11" t="s">
        <v>16</v>
      </c>
      <c r="E14" s="12" t="s">
        <v>17</v>
      </c>
      <c r="F14" s="8">
        <v>19473630</v>
      </c>
      <c r="G14" s="9">
        <v>28050506.979999997</v>
      </c>
      <c r="H14" s="9">
        <v>0</v>
      </c>
      <c r="I14" s="9">
        <v>28365308.98</v>
      </c>
      <c r="J14" s="9">
        <f>G14-I14-H14</f>
        <v>-314802.00000000373</v>
      </c>
      <c r="K14" s="1"/>
    </row>
    <row r="15" spans="1:15" ht="17.100000000000001" customHeight="1">
      <c r="A15" s="1"/>
      <c r="B15" s="10"/>
      <c r="C15" s="1"/>
      <c r="D15" s="11" t="s">
        <v>18</v>
      </c>
      <c r="E15" s="12" t="s">
        <v>19</v>
      </c>
      <c r="F15" s="8">
        <v>38546678</v>
      </c>
      <c r="G15" s="9">
        <v>38546678</v>
      </c>
      <c r="H15" s="9">
        <v>0</v>
      </c>
      <c r="I15" s="9">
        <v>18610173.439999998</v>
      </c>
      <c r="J15" s="9">
        <f t="shared" ref="J15:J20" si="0">G15-I15-H15</f>
        <v>19936504.560000002</v>
      </c>
      <c r="K15" s="1"/>
    </row>
    <row r="16" spans="1:15" ht="17.100000000000001" customHeight="1">
      <c r="A16" s="1"/>
      <c r="B16" s="10"/>
      <c r="C16" s="1"/>
      <c r="D16" s="11" t="s">
        <v>20</v>
      </c>
      <c r="E16" s="12" t="s">
        <v>21</v>
      </c>
      <c r="F16" s="8">
        <v>5353183</v>
      </c>
      <c r="G16" s="9">
        <v>13358346.85</v>
      </c>
      <c r="H16" s="9">
        <v>0</v>
      </c>
      <c r="I16" s="9">
        <v>11003088.850000001</v>
      </c>
      <c r="J16" s="9">
        <f t="shared" si="0"/>
        <v>2355257.9999999981</v>
      </c>
      <c r="K16" s="1"/>
    </row>
    <row r="17" spans="1:14" ht="17.100000000000001" customHeight="1">
      <c r="A17" s="1"/>
      <c r="B17" s="10"/>
      <c r="C17" s="1"/>
      <c r="D17" s="11" t="s">
        <v>22</v>
      </c>
      <c r="E17" s="12" t="s">
        <v>23</v>
      </c>
      <c r="F17" s="8">
        <v>9182801</v>
      </c>
      <c r="G17" s="9">
        <v>12127979.510000002</v>
      </c>
      <c r="H17" s="9">
        <v>0</v>
      </c>
      <c r="I17" s="9">
        <v>14680518.51</v>
      </c>
      <c r="J17" s="9">
        <f t="shared" si="0"/>
        <v>-2552538.9999999981</v>
      </c>
      <c r="K17" s="1"/>
    </row>
    <row r="18" spans="1:14" ht="17.100000000000001" customHeight="1">
      <c r="A18" s="1"/>
      <c r="B18" s="10"/>
      <c r="C18" s="1"/>
      <c r="D18" s="11" t="s">
        <v>24</v>
      </c>
      <c r="E18" s="12" t="s">
        <v>25</v>
      </c>
      <c r="F18" s="8">
        <v>24422597</v>
      </c>
      <c r="G18" s="9">
        <v>25298825.709999997</v>
      </c>
      <c r="H18" s="9">
        <v>0</v>
      </c>
      <c r="I18" s="9">
        <v>25438209.300000001</v>
      </c>
      <c r="J18" s="9">
        <f t="shared" si="0"/>
        <v>-139383.59000000358</v>
      </c>
      <c r="K18" s="1"/>
    </row>
    <row r="19" spans="1:14" ht="17.100000000000001" customHeight="1">
      <c r="A19" s="1"/>
      <c r="B19" s="10"/>
      <c r="C19" s="1"/>
      <c r="D19" s="11" t="s">
        <v>26</v>
      </c>
      <c r="E19" s="12" t="s">
        <v>27</v>
      </c>
      <c r="F19" s="8">
        <v>94273</v>
      </c>
      <c r="G19" s="8">
        <v>94273</v>
      </c>
      <c r="H19" s="9">
        <v>0</v>
      </c>
      <c r="I19" s="9">
        <v>0</v>
      </c>
      <c r="J19" s="9">
        <f t="shared" si="0"/>
        <v>94273</v>
      </c>
      <c r="K19" s="1"/>
    </row>
    <row r="20" spans="1:14" ht="17.100000000000001" customHeight="1">
      <c r="A20" s="1"/>
      <c r="B20" s="10"/>
      <c r="C20" s="1"/>
      <c r="D20" s="11" t="s">
        <v>28</v>
      </c>
      <c r="E20" s="12" t="s">
        <v>29</v>
      </c>
      <c r="F20" s="8">
        <v>51819</v>
      </c>
      <c r="G20" s="9">
        <v>238438.96</v>
      </c>
      <c r="H20" s="9">
        <v>0</v>
      </c>
      <c r="I20" s="9">
        <v>186619.96</v>
      </c>
      <c r="J20" s="9">
        <f t="shared" si="0"/>
        <v>51819</v>
      </c>
      <c r="K20" s="1"/>
    </row>
    <row r="21" spans="1:14" ht="17.100000000000001" customHeight="1">
      <c r="A21" s="1"/>
      <c r="B21" s="23" t="s">
        <v>69</v>
      </c>
      <c r="C21" s="23"/>
      <c r="D21" s="23"/>
      <c r="E21" s="23"/>
      <c r="F21" s="7">
        <f>F22+F30</f>
        <v>90017843</v>
      </c>
      <c r="G21" s="7">
        <f>G22+G30</f>
        <v>91790438.13000001</v>
      </c>
      <c r="H21" s="7">
        <f>H22+H30</f>
        <v>0</v>
      </c>
      <c r="I21" s="7">
        <f>I22+I30</f>
        <v>76910814.75999999</v>
      </c>
      <c r="J21" s="7">
        <f>J22+J30</f>
        <v>14879623.370000001</v>
      </c>
      <c r="K21" s="1"/>
      <c r="M21" s="19">
        <f>J21/G21</f>
        <v>0.16210428529523349</v>
      </c>
      <c r="N21" s="19">
        <f>G21/F21</f>
        <v>1.0196915974758471</v>
      </c>
    </row>
    <row r="22" spans="1:14" ht="17.100000000000001" customHeight="1">
      <c r="A22" s="1"/>
      <c r="B22" s="10"/>
      <c r="C22" s="21" t="s">
        <v>70</v>
      </c>
      <c r="D22" s="26" t="s">
        <v>71</v>
      </c>
      <c r="E22" s="26"/>
      <c r="F22" s="7">
        <f>SUM(F23:F29)</f>
        <v>2002164</v>
      </c>
      <c r="G22" s="7">
        <f>SUM(G23:G29)</f>
        <v>968781.47</v>
      </c>
      <c r="H22" s="7">
        <f>SUM(H23:H29)</f>
        <v>0</v>
      </c>
      <c r="I22" s="7">
        <f>SUM(I23:I29)</f>
        <v>392651.21</v>
      </c>
      <c r="J22" s="7">
        <f>SUM(J23:J29)</f>
        <v>576130.25999999989</v>
      </c>
      <c r="K22" s="1"/>
      <c r="M22" s="19">
        <f>J22/G22</f>
        <v>0.59469578830817227</v>
      </c>
      <c r="N22" s="19">
        <f>G22/F22</f>
        <v>0.48386719069966294</v>
      </c>
    </row>
    <row r="23" spans="1:14" ht="17.100000000000001" customHeight="1">
      <c r="A23" s="1"/>
      <c r="B23" s="10"/>
      <c r="C23" s="1"/>
      <c r="D23" s="11" t="s">
        <v>30</v>
      </c>
      <c r="E23" s="12" t="s">
        <v>31</v>
      </c>
      <c r="F23" s="8">
        <v>770745</v>
      </c>
      <c r="G23" s="9">
        <v>522744.47</v>
      </c>
      <c r="H23" s="9">
        <v>0</v>
      </c>
      <c r="I23" s="9">
        <v>69611.710000000006</v>
      </c>
      <c r="J23" s="9">
        <f>G23-I23-H23</f>
        <v>453132.75999999995</v>
      </c>
      <c r="K23" s="1"/>
    </row>
    <row r="24" spans="1:14" ht="17.100000000000001" customHeight="1">
      <c r="A24" s="1"/>
      <c r="B24" s="10"/>
      <c r="C24" s="1"/>
      <c r="D24" s="11" t="s">
        <v>32</v>
      </c>
      <c r="E24" s="12" t="s">
        <v>33</v>
      </c>
      <c r="F24" s="8">
        <v>491746</v>
      </c>
      <c r="G24" s="9">
        <v>446037</v>
      </c>
      <c r="H24" s="9">
        <v>0</v>
      </c>
      <c r="I24" s="9">
        <v>55708.62</v>
      </c>
      <c r="J24" s="9">
        <f t="shared" ref="J24:J29" si="1">G24-I24-H24</f>
        <v>390328.38</v>
      </c>
      <c r="K24" s="1"/>
    </row>
    <row r="25" spans="1:14" ht="17.100000000000001" customHeight="1">
      <c r="A25" s="1"/>
      <c r="B25" s="10"/>
      <c r="C25" s="1"/>
      <c r="D25" s="11" t="s">
        <v>34</v>
      </c>
      <c r="E25" s="12" t="s">
        <v>35</v>
      </c>
      <c r="F25" s="8">
        <v>130000</v>
      </c>
      <c r="G25" s="9">
        <v>0</v>
      </c>
      <c r="H25" s="9">
        <v>0</v>
      </c>
      <c r="I25" s="9">
        <v>111625.69</v>
      </c>
      <c r="J25" s="9">
        <f t="shared" si="1"/>
        <v>-111625.69</v>
      </c>
      <c r="K25" s="1"/>
    </row>
    <row r="26" spans="1:14" ht="17.100000000000001" customHeight="1">
      <c r="A26" s="1"/>
      <c r="B26" s="10"/>
      <c r="C26" s="1"/>
      <c r="D26" s="11" t="s">
        <v>36</v>
      </c>
      <c r="E26" s="12" t="s">
        <v>37</v>
      </c>
      <c r="F26" s="8">
        <v>58000</v>
      </c>
      <c r="G26" s="9">
        <v>0</v>
      </c>
      <c r="H26" s="9">
        <v>0</v>
      </c>
      <c r="I26" s="9">
        <v>0</v>
      </c>
      <c r="J26" s="9">
        <f t="shared" si="1"/>
        <v>0</v>
      </c>
      <c r="K26" s="1"/>
    </row>
    <row r="27" spans="1:14" ht="17.100000000000001" customHeight="1">
      <c r="A27" s="1"/>
      <c r="B27" s="10"/>
      <c r="C27" s="1"/>
      <c r="D27" s="11" t="s">
        <v>38</v>
      </c>
      <c r="E27" s="12" t="s">
        <v>39</v>
      </c>
      <c r="F27" s="8">
        <v>341673</v>
      </c>
      <c r="G27" s="9">
        <v>0</v>
      </c>
      <c r="H27" s="9">
        <v>0</v>
      </c>
      <c r="I27" s="9">
        <v>143007.83000000002</v>
      </c>
      <c r="J27" s="9">
        <f t="shared" si="1"/>
        <v>-143007.83000000002</v>
      </c>
      <c r="K27" s="1"/>
    </row>
    <row r="28" spans="1:14" ht="17.100000000000001" customHeight="1">
      <c r="A28" s="1"/>
      <c r="B28" s="10"/>
      <c r="C28" s="1"/>
      <c r="D28" s="11" t="s">
        <v>40</v>
      </c>
      <c r="E28" s="12" t="s">
        <v>41</v>
      </c>
      <c r="F28" s="8">
        <v>150000</v>
      </c>
      <c r="G28" s="9">
        <v>0</v>
      </c>
      <c r="H28" s="9">
        <v>0</v>
      </c>
      <c r="I28" s="9">
        <v>12697.36</v>
      </c>
      <c r="J28" s="9">
        <f t="shared" si="1"/>
        <v>-12697.36</v>
      </c>
      <c r="K28" s="1"/>
    </row>
    <row r="29" spans="1:14" ht="17.100000000000001" customHeight="1">
      <c r="A29" s="1"/>
      <c r="B29" s="10"/>
      <c r="C29" s="1"/>
      <c r="D29" s="11" t="s">
        <v>42</v>
      </c>
      <c r="E29" s="12" t="s">
        <v>43</v>
      </c>
      <c r="F29" s="8">
        <v>60000</v>
      </c>
      <c r="G29" s="9">
        <v>0</v>
      </c>
      <c r="H29" s="9">
        <v>0</v>
      </c>
      <c r="I29" s="9">
        <v>0</v>
      </c>
      <c r="J29" s="9">
        <f t="shared" si="1"/>
        <v>0</v>
      </c>
      <c r="K29" s="1"/>
    </row>
    <row r="30" spans="1:14" ht="17.100000000000001" customHeight="1">
      <c r="A30" s="1"/>
      <c r="B30" s="10"/>
      <c r="C30" s="21" t="s">
        <v>72</v>
      </c>
      <c r="D30" s="26" t="s">
        <v>73</v>
      </c>
      <c r="E30" s="26"/>
      <c r="F30" s="7">
        <f>SUM(F31:F39)</f>
        <v>88015679</v>
      </c>
      <c r="G30" s="7">
        <f>SUM(G31:G39)</f>
        <v>90821656.660000011</v>
      </c>
      <c r="H30" s="7">
        <f>SUM(H31:H39)</f>
        <v>0</v>
      </c>
      <c r="I30" s="7">
        <f>SUM(I31:I39)</f>
        <v>76518163.549999997</v>
      </c>
      <c r="J30" s="7">
        <f>SUM(J31:J39)</f>
        <v>14303493.110000001</v>
      </c>
      <c r="K30" s="1"/>
      <c r="M30" s="19">
        <f>J30/G30</f>
        <v>0.15748989432714891</v>
      </c>
    </row>
    <row r="31" spans="1:14" ht="17.100000000000001" customHeight="1">
      <c r="A31" s="1"/>
      <c r="B31" s="10"/>
      <c r="C31" s="1"/>
      <c r="D31" s="11" t="s">
        <v>46</v>
      </c>
      <c r="E31" s="12" t="s">
        <v>47</v>
      </c>
      <c r="F31" s="8">
        <v>8368408</v>
      </c>
      <c r="G31" s="9">
        <v>4215230.17</v>
      </c>
      <c r="H31" s="9">
        <v>0</v>
      </c>
      <c r="I31" s="9">
        <v>4029945.1300000004</v>
      </c>
      <c r="J31" s="9">
        <f>G31-I31-H31</f>
        <v>185285.03999999957</v>
      </c>
      <c r="K31" s="1"/>
    </row>
    <row r="32" spans="1:14" ht="17.100000000000001" customHeight="1">
      <c r="A32" s="1"/>
      <c r="B32" s="10"/>
      <c r="C32" s="1"/>
      <c r="D32" s="11" t="s">
        <v>48</v>
      </c>
      <c r="E32" s="12" t="s">
        <v>49</v>
      </c>
      <c r="F32" s="8">
        <v>26873648</v>
      </c>
      <c r="G32" s="9">
        <v>23555546.420000002</v>
      </c>
      <c r="H32" s="9">
        <v>0</v>
      </c>
      <c r="I32" s="9">
        <v>25850189.34</v>
      </c>
      <c r="J32" s="9">
        <f t="shared" ref="J32:J39" si="2">G32-I32-H32</f>
        <v>-2294642.9199999981</v>
      </c>
      <c r="K32" s="1"/>
    </row>
    <row r="33" spans="1:14" ht="17.100000000000001" customHeight="1">
      <c r="A33" s="1"/>
      <c r="B33" s="10"/>
      <c r="C33" s="1"/>
      <c r="D33" s="11" t="s">
        <v>50</v>
      </c>
      <c r="E33" s="12" t="s">
        <v>51</v>
      </c>
      <c r="F33" s="8">
        <v>41084662</v>
      </c>
      <c r="G33" s="9">
        <v>53756194.189999998</v>
      </c>
      <c r="H33" s="9">
        <v>0</v>
      </c>
      <c r="I33" s="9">
        <v>37324884.259999998</v>
      </c>
      <c r="J33" s="9">
        <f t="shared" si="2"/>
        <v>16431309.93</v>
      </c>
      <c r="K33" s="1"/>
    </row>
    <row r="34" spans="1:14" ht="17.100000000000001" customHeight="1">
      <c r="A34" s="1"/>
      <c r="B34" s="10"/>
      <c r="C34" s="1"/>
      <c r="D34" s="11" t="s">
        <v>52</v>
      </c>
      <c r="E34" s="12" t="s">
        <v>53</v>
      </c>
      <c r="F34" s="8">
        <v>2784644</v>
      </c>
      <c r="G34" s="9">
        <v>2259758.98</v>
      </c>
      <c r="H34" s="9">
        <v>0</v>
      </c>
      <c r="I34" s="9">
        <v>2276308.2600000002</v>
      </c>
      <c r="J34" s="9">
        <f t="shared" si="2"/>
        <v>-16549.280000000261</v>
      </c>
      <c r="K34" s="1"/>
    </row>
    <row r="35" spans="1:14" ht="17.100000000000001" customHeight="1">
      <c r="A35" s="1"/>
      <c r="B35" s="10"/>
      <c r="C35" s="1"/>
      <c r="D35" s="11" t="s">
        <v>54</v>
      </c>
      <c r="E35" s="12" t="s">
        <v>55</v>
      </c>
      <c r="F35" s="8">
        <v>2742853</v>
      </c>
      <c r="G35" s="9">
        <v>792839.89999999991</v>
      </c>
      <c r="H35" s="9">
        <v>0</v>
      </c>
      <c r="I35" s="9">
        <v>1780968.75</v>
      </c>
      <c r="J35" s="9">
        <f t="shared" si="2"/>
        <v>-988128.85000000009</v>
      </c>
      <c r="K35" s="1"/>
    </row>
    <row r="36" spans="1:14" ht="17.100000000000001" customHeight="1">
      <c r="A36" s="1"/>
      <c r="B36" s="10"/>
      <c r="C36" s="1"/>
      <c r="D36" s="11">
        <v>3600</v>
      </c>
      <c r="E36" s="12" t="s">
        <v>68</v>
      </c>
      <c r="F36" s="8">
        <v>2146464</v>
      </c>
      <c r="G36" s="9">
        <v>2146464</v>
      </c>
      <c r="H36" s="9">
        <v>0</v>
      </c>
      <c r="I36" s="9">
        <v>2030396</v>
      </c>
      <c r="J36" s="9">
        <f t="shared" si="2"/>
        <v>116068</v>
      </c>
      <c r="K36" s="1"/>
    </row>
    <row r="37" spans="1:14" ht="17.100000000000001" customHeight="1">
      <c r="A37" s="1"/>
      <c r="B37" s="10"/>
      <c r="C37" s="1"/>
      <c r="D37" s="11" t="s">
        <v>56</v>
      </c>
      <c r="E37" s="12" t="s">
        <v>57</v>
      </c>
      <c r="F37" s="8">
        <v>700000</v>
      </c>
      <c r="G37" s="9">
        <v>700000</v>
      </c>
      <c r="H37" s="9">
        <v>0</v>
      </c>
      <c r="I37" s="9">
        <v>82202.52</v>
      </c>
      <c r="J37" s="9">
        <f t="shared" si="2"/>
        <v>617797.48</v>
      </c>
      <c r="K37" s="1"/>
    </row>
    <row r="38" spans="1:14" ht="17.100000000000001" customHeight="1">
      <c r="A38" s="1"/>
      <c r="B38" s="10"/>
      <c r="C38" s="1"/>
      <c r="D38" s="11" t="s">
        <v>58</v>
      </c>
      <c r="E38" s="12" t="s">
        <v>59</v>
      </c>
      <c r="F38" s="8">
        <v>125000</v>
      </c>
      <c r="G38" s="9">
        <v>125000</v>
      </c>
      <c r="H38" s="9">
        <v>0</v>
      </c>
      <c r="I38" s="9">
        <v>276592.28999999998</v>
      </c>
      <c r="J38" s="9">
        <f>G38-I38-H38</f>
        <v>-151592.28999999998</v>
      </c>
      <c r="K38" s="1"/>
    </row>
    <row r="39" spans="1:14" ht="17.100000000000001" customHeight="1">
      <c r="A39" s="1"/>
      <c r="B39" s="10"/>
      <c r="C39" s="1"/>
      <c r="D39" s="11" t="s">
        <v>60</v>
      </c>
      <c r="E39" s="12" t="s">
        <v>61</v>
      </c>
      <c r="F39" s="8">
        <v>3190000</v>
      </c>
      <c r="G39" s="9">
        <v>3270623</v>
      </c>
      <c r="H39" s="9">
        <v>0</v>
      </c>
      <c r="I39" s="9">
        <v>2866677</v>
      </c>
      <c r="J39" s="9">
        <f t="shared" si="2"/>
        <v>403946</v>
      </c>
      <c r="K39" s="1"/>
    </row>
    <row r="40" spans="1:14" ht="17.100000000000001" customHeight="1">
      <c r="A40" s="1"/>
      <c r="B40" s="27" t="s">
        <v>62</v>
      </c>
      <c r="C40" s="27"/>
      <c r="D40" s="27"/>
      <c r="E40" s="27"/>
      <c r="F40" s="8">
        <f>F41</f>
        <v>0</v>
      </c>
      <c r="G40" s="9">
        <f t="shared" ref="G40:J41" si="3">G41</f>
        <v>0</v>
      </c>
      <c r="H40" s="9">
        <f t="shared" si="3"/>
        <v>0</v>
      </c>
      <c r="I40" s="9">
        <f t="shared" si="3"/>
        <v>0</v>
      </c>
      <c r="J40" s="9">
        <f t="shared" si="3"/>
        <v>0</v>
      </c>
      <c r="K40" s="1"/>
      <c r="M40" s="19" t="e">
        <f>J40/G40</f>
        <v>#DIV/0!</v>
      </c>
      <c r="N40" s="20" t="e">
        <f>1-M40</f>
        <v>#DIV/0!</v>
      </c>
    </row>
    <row r="41" spans="1:14" ht="17.100000000000001" customHeight="1">
      <c r="A41" s="1"/>
      <c r="B41" s="10"/>
      <c r="C41" s="11" t="s">
        <v>44</v>
      </c>
      <c r="D41" s="22" t="s">
        <v>45</v>
      </c>
      <c r="E41" s="22"/>
      <c r="F41" s="8">
        <f>F42</f>
        <v>0</v>
      </c>
      <c r="G41" s="9">
        <f>G42</f>
        <v>0</v>
      </c>
      <c r="H41" s="9">
        <f t="shared" si="3"/>
        <v>0</v>
      </c>
      <c r="I41" s="9">
        <f t="shared" si="3"/>
        <v>0</v>
      </c>
      <c r="J41" s="9">
        <f t="shared" si="3"/>
        <v>0</v>
      </c>
      <c r="K41" s="1"/>
    </row>
    <row r="42" spans="1:14" ht="17.100000000000001" customHeight="1">
      <c r="A42" s="1"/>
      <c r="B42" s="10"/>
      <c r="C42" s="1"/>
      <c r="D42" s="11" t="s">
        <v>60</v>
      </c>
      <c r="E42" s="12" t="s">
        <v>61</v>
      </c>
      <c r="F42" s="8">
        <v>0</v>
      </c>
      <c r="G42" s="9">
        <v>0</v>
      </c>
      <c r="H42" s="9">
        <v>0</v>
      </c>
      <c r="I42" s="9">
        <v>0</v>
      </c>
      <c r="J42" s="9">
        <f>G42-I42</f>
        <v>0</v>
      </c>
      <c r="K42" s="1"/>
    </row>
    <row r="43" spans="1:14" ht="21.95" customHeight="1">
      <c r="A43" s="1"/>
      <c r="B43" s="23" t="s">
        <v>63</v>
      </c>
      <c r="C43" s="23"/>
      <c r="D43" s="23"/>
      <c r="E43" s="23"/>
      <c r="F43" s="13">
        <v>0</v>
      </c>
      <c r="G43" s="14">
        <v>0</v>
      </c>
      <c r="H43" s="14">
        <v>0</v>
      </c>
      <c r="I43" s="14">
        <v>0</v>
      </c>
      <c r="J43" s="14">
        <v>0</v>
      </c>
      <c r="K43" s="1"/>
    </row>
    <row r="44" spans="1:14">
      <c r="A44" s="1"/>
      <c r="B44" s="23" t="s">
        <v>64</v>
      </c>
      <c r="C44" s="23"/>
      <c r="D44" s="23"/>
      <c r="E44" s="23"/>
      <c r="F44" s="8">
        <v>0</v>
      </c>
      <c r="G44" s="9">
        <f t="shared" ref="G44:J45" si="4">G45</f>
        <v>0</v>
      </c>
      <c r="H44" s="9">
        <f t="shared" si="4"/>
        <v>0</v>
      </c>
      <c r="I44" s="9">
        <f t="shared" si="4"/>
        <v>0</v>
      </c>
      <c r="J44" s="9">
        <f t="shared" si="4"/>
        <v>0</v>
      </c>
      <c r="K44" s="1"/>
    </row>
    <row r="45" spans="1:14">
      <c r="A45" s="1"/>
      <c r="B45" s="15"/>
      <c r="C45" s="11">
        <v>5000</v>
      </c>
      <c r="D45" s="22" t="s">
        <v>66</v>
      </c>
      <c r="E45" s="28"/>
      <c r="F45" s="8">
        <f>F46</f>
        <v>0</v>
      </c>
      <c r="G45" s="9">
        <f t="shared" si="4"/>
        <v>0</v>
      </c>
      <c r="H45" s="9">
        <f t="shared" si="4"/>
        <v>0</v>
      </c>
      <c r="I45" s="9">
        <f t="shared" si="4"/>
        <v>0</v>
      </c>
      <c r="J45" s="9">
        <f t="shared" si="4"/>
        <v>0</v>
      </c>
      <c r="K45" s="1"/>
    </row>
    <row r="46" spans="1:14">
      <c r="A46" s="1"/>
      <c r="B46" s="16"/>
      <c r="C46" s="17"/>
      <c r="D46" s="17">
        <v>5600</v>
      </c>
      <c r="E46" s="18" t="s">
        <v>67</v>
      </c>
      <c r="F46" s="8">
        <v>0</v>
      </c>
      <c r="G46" s="9">
        <v>0</v>
      </c>
      <c r="H46" s="9">
        <v>0</v>
      </c>
      <c r="I46" s="9">
        <v>0</v>
      </c>
      <c r="J46" s="9">
        <f>G46-I46</f>
        <v>0</v>
      </c>
      <c r="K46" s="1"/>
    </row>
    <row r="47" spans="1:14" ht="40.5" customHeight="1">
      <c r="A47" s="1"/>
      <c r="B47" s="24"/>
      <c r="C47" s="24"/>
      <c r="D47" s="24"/>
      <c r="E47" s="24"/>
      <c r="F47" s="24"/>
      <c r="G47" s="24"/>
      <c r="H47" s="24"/>
      <c r="I47" s="24"/>
      <c r="J47" s="24"/>
      <c r="K47" s="1"/>
    </row>
    <row r="48" spans="1:14" ht="40.5" customHeight="1">
      <c r="A48" s="1"/>
      <c r="B48" s="1"/>
      <c r="C48" s="25" t="s">
        <v>65</v>
      </c>
      <c r="D48" s="25"/>
      <c r="E48" s="25"/>
      <c r="F48" s="25"/>
      <c r="G48" s="25"/>
      <c r="H48" s="25"/>
      <c r="I48" s="25"/>
      <c r="J48" s="25"/>
      <c r="K48" s="1"/>
    </row>
    <row r="49" spans="1:11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26">
    <mergeCell ref="J7:J9"/>
    <mergeCell ref="D8:E8"/>
    <mergeCell ref="B10:E10"/>
    <mergeCell ref="B11:E11"/>
    <mergeCell ref="B12:E12"/>
    <mergeCell ref="B7:E7"/>
    <mergeCell ref="F7:F9"/>
    <mergeCell ref="G7:G9"/>
    <mergeCell ref="H7:H9"/>
    <mergeCell ref="I7:I9"/>
    <mergeCell ref="B2:J2"/>
    <mergeCell ref="B3:J3"/>
    <mergeCell ref="B4:J4"/>
    <mergeCell ref="B5:J5"/>
    <mergeCell ref="B6:J6"/>
    <mergeCell ref="D13:E13"/>
    <mergeCell ref="B44:E44"/>
    <mergeCell ref="B47:J47"/>
    <mergeCell ref="C48:J48"/>
    <mergeCell ref="B21:E21"/>
    <mergeCell ref="D22:E22"/>
    <mergeCell ref="D30:E30"/>
    <mergeCell ref="B40:E40"/>
    <mergeCell ref="D41:E41"/>
    <mergeCell ref="B43:E43"/>
    <mergeCell ref="D45:E45"/>
  </mergeCells>
  <pageMargins left="0.70866141732283472" right="0.70866141732283472" top="0.74803149606299213" bottom="0.74803149606299213" header="0.31496062992125984" footer="0.31496062992125984"/>
  <pageSetup scale="63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95226-5DB5-47F5-A1FD-9EF5D0405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BC37E4-4F47-4A88-9245-B2387A226445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B51FCA-21C9-463B-B01C-DD25B6EE51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2020-02-19T22:37:03Z</cp:lastPrinted>
  <dcterms:created xsi:type="dcterms:W3CDTF">2020-02-18T00:28:04Z</dcterms:created>
  <dcterms:modified xsi:type="dcterms:W3CDTF">2022-01-18T01:19:18Z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