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3 TRIM 2021 PUB TRIM/"/>
    </mc:Choice>
  </mc:AlternateContent>
  <xr:revisionPtr revIDLastSave="8" documentId="8_{0EB1113A-0BCC-45EB-9719-B85898221BE6}" xr6:coauthVersionLast="47" xr6:coauthVersionMax="47" xr10:uidLastSave="{9E6B78B2-046E-4833-9982-8C87CCAD8F6C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<sst xmlns="http://schemas.openxmlformats.org/spreadsheetml/2006/main" count="35" uniqueCount="23">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</sst>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2" zoomScale="115" zoomScaleNormal="115" workbookViewId="0">
      <selection activeCell="G28" sqref="G28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36092862</v>
      </c>
      <c r="D14" s="24">
        <f t="shared" ref="D14:G14" si="0">D24</f>
        <v>0</v>
      </c>
      <c r="E14" s="24">
        <f t="shared" si="0"/>
        <v>36092862</v>
      </c>
      <c r="F14" s="24">
        <f t="shared" si="0"/>
        <v>0</v>
      </c>
      <c r="G14" s="24">
        <f t="shared" si="0"/>
        <v>15988898.969999999</v>
      </c>
      <c r="H14" s="32">
        <f>(G14/E14*1)</f>
        <v>0.44299338107352082</v>
      </c>
      <c r="I14" s="34">
        <f>G14-E14</f>
        <v>-20103963.030000001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v>60175928</v>
      </c>
      <c r="D18" s="24">
        <f t="shared" ref="D18:G18" si="1">D34</f>
        <v>-1782412</v>
      </c>
      <c r="E18" s="24">
        <f t="shared" si="1"/>
        <v>109953011</v>
      </c>
      <c r="F18" s="24">
        <f t="shared" si="1"/>
        <v>0</v>
      </c>
      <c r="G18" s="24">
        <f t="shared" si="1"/>
        <v>102564849.25</v>
      </c>
      <c r="H18" s="32">
        <f>(G18/E18*1)</f>
        <v>0.93280618981866714</v>
      </c>
      <c r="I18" s="34">
        <f>G18-E18</f>
        <v>-7388161.75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96268790</v>
      </c>
      <c r="D20" s="12">
        <f t="shared" si="2"/>
        <v>-1782412</v>
      </c>
      <c r="E20" s="12">
        <f t="shared" si="2"/>
        <v>146045873</v>
      </c>
      <c r="F20" s="12">
        <f t="shared" si="2"/>
        <v>0</v>
      </c>
      <c r="G20" s="12">
        <f t="shared" si="2"/>
        <v>118553748.22</v>
      </c>
      <c r="H20" s="29">
        <f>(G20/E20*1)</f>
        <v>0.81175692119694476</v>
      </c>
      <c r="I20" s="12">
        <f t="shared" si="2"/>
        <v>-27492124.780000001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36092862</v>
      </c>
      <c r="D24" s="25">
        <f t="shared" ref="D24:F24" si="3">D26+D28</f>
        <v>0</v>
      </c>
      <c r="E24" s="25">
        <f t="shared" si="3"/>
        <v>36092862</v>
      </c>
      <c r="F24" s="25">
        <f t="shared" si="3"/>
        <v>0</v>
      </c>
      <c r="G24" s="25">
        <f>G26+G28</f>
        <v>15988898.969999999</v>
      </c>
      <c r="H24" s="30">
        <f>(G24/E24*1)</f>
        <v>0.44299338107352082</v>
      </c>
      <c r="I24" s="25">
        <f>G24-E24</f>
        <v>-20103963.030000001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19350000</v>
      </c>
      <c r="D26" s="22">
        <v>0</v>
      </c>
      <c r="E26" s="35">
        <f>C26+D26</f>
        <v>19350000</v>
      </c>
      <c r="F26" s="22">
        <v>0</v>
      </c>
      <c r="G26" s="35">
        <v>14234849.449999999</v>
      </c>
      <c r="H26" s="19">
        <f>(G26/E26*1)</f>
        <v>0.73565113436692497</v>
      </c>
      <c r="I26" s="22">
        <f>G26-E26</f>
        <v>-5115150.5500000007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16742862</v>
      </c>
      <c r="D28" s="22">
        <v>0</v>
      </c>
      <c r="E28" s="35">
        <f>C28+D28</f>
        <v>16742862</v>
      </c>
      <c r="F28" s="22">
        <v>0</v>
      </c>
      <c r="G28" s="35">
        <v>1754049.52</v>
      </c>
      <c r="H28" s="19">
        <f>(G28/E28*1)</f>
        <v>0.10476401943705921</v>
      </c>
      <c r="I28" s="22">
        <f>G28-E28</f>
        <v>-14988812.48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111735423</v>
      </c>
      <c r="D34" s="24">
        <f t="shared" ref="D34:G34" si="5">D36+D38</f>
        <v>-1782412</v>
      </c>
      <c r="E34" s="24">
        <f t="shared" si="5"/>
        <v>109953011</v>
      </c>
      <c r="F34" s="24">
        <f t="shared" si="5"/>
        <v>0</v>
      </c>
      <c r="G34" s="24">
        <f t="shared" si="5"/>
        <v>102564849.25</v>
      </c>
      <c r="H34" s="32">
        <f>(G34/E34*1)</f>
        <v>0.93280618981866714</v>
      </c>
      <c r="I34" s="24">
        <f>G34-E34</f>
        <v>-7388161.75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111735423</v>
      </c>
      <c r="D36" s="22">
        <f>E36-C36</f>
        <v>-1782412</v>
      </c>
      <c r="E36" s="35">
        <v>109953011</v>
      </c>
      <c r="F36" s="22">
        <v>0</v>
      </c>
      <c r="G36" s="35">
        <v>102564849.25</v>
      </c>
      <c r="H36" s="19">
        <f>(G36/E36*1)</f>
        <v>0.93280618981866714</v>
      </c>
      <c r="I36" s="22">
        <f>G36-E36</f>
        <v>-7388161.75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147828285</v>
      </c>
      <c r="D40" s="23">
        <f t="shared" ref="D40:I40" si="6">D24+D30+D34</f>
        <v>-1782412</v>
      </c>
      <c r="E40" s="23">
        <f t="shared" si="6"/>
        <v>146045873</v>
      </c>
      <c r="F40" s="23">
        <f t="shared" si="6"/>
        <v>0</v>
      </c>
      <c r="G40" s="23">
        <f t="shared" si="6"/>
        <v>118553748.22</v>
      </c>
      <c r="H40" s="29">
        <f>(G40/E40*1)</f>
        <v>0.81175692119694476</v>
      </c>
      <c r="I40" s="12">
        <f t="shared" si="6"/>
        <v>-27492124.780000001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03d8d6-e7e1-40df-8dbc-83f41f20c054"/>
    <ds:schemaRef ds:uri="http://schemas.microsoft.com/office/2006/documentManagement/types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2002F4-3A39-4BDF-B2AE-5EE54C8CB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2021-10-25T22:18:31Z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