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2 TRIM 2021 PUB TRIM/"/>
    </mc:Choice>
  </mc:AlternateContent>
  <xr:revisionPtr revIDLastSave="8" documentId="8_{963EF8D6-F1F1-422B-8AAB-B67A1F3ADA6D}" xr6:coauthVersionLast="47" xr6:coauthVersionMax="47" xr10:uidLastSave="{2AE9D573-E978-4812-AEC6-426143EBFED3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<sst xmlns="http://schemas.openxmlformats.org/spreadsheetml/2006/main" count="35" uniqueCount="23">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</sst>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4" zoomScale="115" zoomScaleNormal="115" workbookViewId="0">
      <selection activeCell="G36" sqref="G36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 x14ac:dyDescent="0.2">
      <c r="B10" s="26" t="s">
        <v>3</v>
      </c>
      <c r="C10" s="27" t="s">
        <v>15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27" t="s">
        <v>9</v>
      </c>
    </row>
    <row r="11" spans="2:10" s="9" customFormat="1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 x14ac:dyDescent="0.25">
      <c r="B13" s="10"/>
      <c r="C13" s="11"/>
      <c r="D13" s="11"/>
      <c r="E13" s="11"/>
      <c r="F13" s="11"/>
      <c r="G13" s="11"/>
      <c r="H13" s="11"/>
      <c r="I13" s="11"/>
    </row>
    <row r="14" spans="2:10" ht="23.25" customHeight="1" x14ac:dyDescent="0.25">
      <c r="B14" s="4" t="s">
        <v>13</v>
      </c>
      <c r="C14" s="24">
        <f>C24</f>
        <v>15546576</v>
      </c>
      <c r="D14" s="24">
        <f t="shared" ref="D14:G14" si="0">D24</f>
        <v>0</v>
      </c>
      <c r="E14" s="24">
        <f t="shared" si="0"/>
        <v>15546576</v>
      </c>
      <c r="F14" s="24">
        <f t="shared" si="0"/>
        <v>0</v>
      </c>
      <c r="G14" s="24">
        <f t="shared" si="0"/>
        <v>11950741.15</v>
      </c>
      <c r="H14" s="32">
        <f>(G14/E14*1)</f>
        <v>0.76870567191129424</v>
      </c>
      <c r="I14" s="34">
        <f>G14-E14</f>
        <v>-3595834.8499999996</v>
      </c>
    </row>
    <row r="15" spans="2:10" ht="6" customHeight="1" x14ac:dyDescent="0.25">
      <c r="B15" s="10"/>
      <c r="C15" s="11"/>
      <c r="D15" s="11"/>
      <c r="E15" s="11"/>
      <c r="F15" s="11"/>
      <c r="G15" s="11"/>
      <c r="H15" s="11"/>
      <c r="I15" s="11"/>
    </row>
    <row r="16" spans="2:10" x14ac:dyDescent="0.25">
      <c r="B16" s="3" t="s">
        <v>11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 x14ac:dyDescent="0.25">
      <c r="B17" s="10"/>
      <c r="C17" s="11"/>
      <c r="D17" s="11"/>
      <c r="E17" s="11"/>
      <c r="F17" s="11"/>
      <c r="G17" s="11"/>
      <c r="H17" s="11"/>
      <c r="I17" s="11"/>
    </row>
    <row r="18" spans="2:9" ht="24" customHeight="1" x14ac:dyDescent="0.25">
      <c r="B18" s="4" t="s">
        <v>12</v>
      </c>
      <c r="C18" s="24">
        <v>60175928</v>
      </c>
      <c r="D18" s="24">
        <f t="shared" ref="D18:G18" si="1">D34</f>
        <v>-22797365.81000001</v>
      </c>
      <c r="E18" s="24">
        <f t="shared" si="1"/>
        <v>64912088.18999999</v>
      </c>
      <c r="F18" s="24">
        <f t="shared" si="1"/>
        <v>0</v>
      </c>
      <c r="G18" s="24">
        <f t="shared" si="1"/>
        <v>63747605.359999999</v>
      </c>
      <c r="H18" s="32">
        <f>(G18/E18*1)</f>
        <v>0.98206061671299949</v>
      </c>
      <c r="I18" s="34">
        <f>G18-E18</f>
        <v>-1164482.8299999908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2">
        <f t="shared" ref="C20:I20" si="2">SUM(C12:C19)</f>
        <v>75722504</v>
      </c>
      <c r="D20" s="12">
        <f t="shared" si="2"/>
        <v>-22797365.81000001</v>
      </c>
      <c r="E20" s="12">
        <f t="shared" si="2"/>
        <v>80458664.189999998</v>
      </c>
      <c r="F20" s="12">
        <f t="shared" si="2"/>
        <v>0</v>
      </c>
      <c r="G20" s="12">
        <f t="shared" si="2"/>
        <v>75698346.510000005</v>
      </c>
      <c r="H20" s="29">
        <f>(G20/E20*1)</f>
        <v>0.94083523846780892</v>
      </c>
      <c r="I20" s="12">
        <f t="shared" si="2"/>
        <v>-4760317.6799999904</v>
      </c>
    </row>
    <row r="21" spans="2:9" x14ac:dyDescent="0.25"/>
    <row r="22" spans="2:9" s="18" customFormat="1" ht="23.25" customHeight="1" x14ac:dyDescent="0.2">
      <c r="B22" s="26" t="s">
        <v>3</v>
      </c>
      <c r="C22" s="27" t="s">
        <v>15</v>
      </c>
      <c r="D22" s="27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</row>
    <row r="23" spans="2:9" s="9" customFormat="1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5" t="s">
        <v>13</v>
      </c>
      <c r="C24" s="25">
        <f>C26+C28</f>
        <v>15546576</v>
      </c>
      <c r="D24" s="25">
        <f t="shared" ref="D24:F24" si="3">D26+D28</f>
        <v>0</v>
      </c>
      <c r="E24" s="25">
        <f t="shared" si="3"/>
        <v>15546576</v>
      </c>
      <c r="F24" s="25">
        <f t="shared" si="3"/>
        <v>0</v>
      </c>
      <c r="G24" s="25">
        <f>G26+G28</f>
        <v>11950741.15</v>
      </c>
      <c r="H24" s="30">
        <f>(G24/E24*1)</f>
        <v>0.76870567191129424</v>
      </c>
      <c r="I24" s="25">
        <f>G24-E24</f>
        <v>-3595834.8499999996</v>
      </c>
    </row>
    <row r="25" spans="2:9" ht="6" customHeight="1" x14ac:dyDescent="0.25">
      <c r="B25" s="10"/>
      <c r="C25" s="11"/>
      <c r="D25" s="11"/>
      <c r="E25" s="11"/>
      <c r="F25" s="11"/>
      <c r="G25" s="11"/>
      <c r="H25" s="31"/>
      <c r="I25" s="11"/>
    </row>
    <row r="26" spans="2:9" ht="25.5" customHeight="1" x14ac:dyDescent="0.25">
      <c r="B26" s="4" t="s">
        <v>16</v>
      </c>
      <c r="C26" s="35">
        <v>13700000</v>
      </c>
      <c r="D26" s="22">
        <v>0</v>
      </c>
      <c r="E26" s="35">
        <f>C26+D26</f>
        <v>13700000</v>
      </c>
      <c r="F26" s="22">
        <v>0</v>
      </c>
      <c r="G26" s="35">
        <v>10933245.43</v>
      </c>
      <c r="H26" s="19">
        <f>(G26/E26*1)</f>
        <v>0.79804711167883213</v>
      </c>
      <c r="I26" s="22">
        <f>G26-E26</f>
        <v>-2766754.5700000003</v>
      </c>
    </row>
    <row r="27" spans="2:9" ht="6" customHeight="1" x14ac:dyDescent="0.25">
      <c r="B27" s="10"/>
      <c r="C27" s="11"/>
      <c r="D27" s="11"/>
      <c r="E27" s="11"/>
      <c r="F27" s="11"/>
      <c r="G27" s="11"/>
      <c r="H27" s="31"/>
      <c r="I27" s="11"/>
    </row>
    <row r="28" spans="2:9" ht="24" x14ac:dyDescent="0.25">
      <c r="B28" s="4" t="s">
        <v>17</v>
      </c>
      <c r="C28" s="35">
        <v>1846576</v>
      </c>
      <c r="D28" s="22">
        <v>0</v>
      </c>
      <c r="E28" s="35">
        <f>C28+D28</f>
        <v>1846576</v>
      </c>
      <c r="F28" s="22">
        <v>0</v>
      </c>
      <c r="G28" s="35">
        <v>1017495.72</v>
      </c>
      <c r="H28" s="19">
        <f>(G28/E28*1)</f>
        <v>0.55101751566141877</v>
      </c>
      <c r="I28" s="22">
        <f>G28-E28</f>
        <v>-829080.28</v>
      </c>
    </row>
    <row r="29" spans="2:9" ht="6" customHeight="1" x14ac:dyDescent="0.25">
      <c r="B29" s="10"/>
      <c r="C29" s="11"/>
      <c r="D29" s="11"/>
      <c r="E29" s="11"/>
      <c r="F29" s="11"/>
      <c r="G29" s="11"/>
      <c r="H29" s="31"/>
      <c r="I29" s="11"/>
    </row>
    <row r="30" spans="2:9" x14ac:dyDescent="0.25">
      <c r="B30" s="4" t="s">
        <v>11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 x14ac:dyDescent="0.25">
      <c r="B31" s="10"/>
      <c r="C31" s="11"/>
      <c r="D31" s="11"/>
      <c r="E31" s="11"/>
      <c r="F31" s="11"/>
      <c r="G31" s="11"/>
      <c r="H31" s="31"/>
      <c r="I31" s="11"/>
    </row>
    <row r="32" spans="2:9" x14ac:dyDescent="0.25">
      <c r="B32" s="4" t="s">
        <v>11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 x14ac:dyDescent="0.25">
      <c r="B33" s="10"/>
      <c r="C33" s="11"/>
      <c r="D33" s="11"/>
      <c r="E33" s="11"/>
      <c r="F33" s="11"/>
      <c r="G33" s="11"/>
      <c r="H33" s="31"/>
      <c r="I33" s="11"/>
    </row>
    <row r="34" spans="2:9" ht="26.25" customHeight="1" x14ac:dyDescent="0.25">
      <c r="B34" s="16" t="s">
        <v>18</v>
      </c>
      <c r="C34" s="24">
        <f>C36+C38</f>
        <v>87709454</v>
      </c>
      <c r="D34" s="24">
        <f t="shared" ref="D34:G34" si="5">D36+D38</f>
        <v>-22797365.81000001</v>
      </c>
      <c r="E34" s="24">
        <f t="shared" si="5"/>
        <v>64912088.18999999</v>
      </c>
      <c r="F34" s="24">
        <f t="shared" si="5"/>
        <v>0</v>
      </c>
      <c r="G34" s="24">
        <f t="shared" si="5"/>
        <v>63747605.359999999</v>
      </c>
      <c r="H34" s="32">
        <f>(G34/E34*1)</f>
        <v>0.98206061671299949</v>
      </c>
      <c r="I34" s="24">
        <f>G34-E34</f>
        <v>-1164482.8299999908</v>
      </c>
    </row>
    <row r="35" spans="2:9" ht="6" customHeight="1" x14ac:dyDescent="0.25">
      <c r="B35" s="10"/>
      <c r="C35" s="11"/>
      <c r="D35" s="11"/>
      <c r="E35" s="11"/>
      <c r="F35" s="11"/>
      <c r="G35" s="11"/>
      <c r="H35" s="31"/>
      <c r="I35" s="11"/>
    </row>
    <row r="36" spans="2:9" ht="24.75" customHeight="1" x14ac:dyDescent="0.25">
      <c r="B36" s="4" t="s">
        <v>19</v>
      </c>
      <c r="C36" s="35">
        <v>87709454</v>
      </c>
      <c r="D36" s="22">
        <f>E36-C36</f>
        <v>-22797365.81000001</v>
      </c>
      <c r="E36" s="35">
        <v>64912088.18999999</v>
      </c>
      <c r="F36" s="22">
        <v>0</v>
      </c>
      <c r="G36" s="35">
        <v>63747605.359999999</v>
      </c>
      <c r="H36" s="19">
        <f>(G36/E36*1)</f>
        <v>0.98206061671299949</v>
      </c>
      <c r="I36" s="22">
        <f>G36-E36</f>
        <v>-1164482.8299999908</v>
      </c>
    </row>
    <row r="37" spans="2:9" ht="6" customHeight="1" x14ac:dyDescent="0.25">
      <c r="B37" s="10"/>
      <c r="C37" s="11"/>
      <c r="D37" s="11"/>
      <c r="E37" s="11"/>
      <c r="F37" s="11"/>
      <c r="G37" s="11"/>
      <c r="H37" s="31"/>
      <c r="I37" s="11"/>
    </row>
    <row r="38" spans="2:9" x14ac:dyDescent="0.25">
      <c r="B38" s="4" t="s">
        <v>20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 x14ac:dyDescent="0.25">
      <c r="B39" s="5"/>
      <c r="C39" s="22"/>
      <c r="D39" s="22"/>
      <c r="E39" s="22"/>
      <c r="F39" s="22"/>
      <c r="G39" s="22"/>
      <c r="H39" s="33"/>
      <c r="I39" s="6"/>
    </row>
    <row r="40" spans="2:9" x14ac:dyDescent="0.25">
      <c r="B40" s="1" t="s">
        <v>2</v>
      </c>
      <c r="C40" s="23">
        <f>C24+C30+C34</f>
        <v>103256030</v>
      </c>
      <c r="D40" s="23">
        <f t="shared" ref="D40:I40" si="6">D24+D30+D34</f>
        <v>-22797365.81000001</v>
      </c>
      <c r="E40" s="23">
        <f t="shared" si="6"/>
        <v>80458664.189999998</v>
      </c>
      <c r="F40" s="23">
        <f t="shared" si="6"/>
        <v>0</v>
      </c>
      <c r="G40" s="23">
        <f t="shared" si="6"/>
        <v>75698346.510000005</v>
      </c>
      <c r="H40" s="29">
        <f>(G40/E40*1)</f>
        <v>0.94083523846780892</v>
      </c>
      <c r="I40" s="12">
        <f t="shared" si="6"/>
        <v>-4760317.6799999904</v>
      </c>
    </row>
    <row r="43" spans="2:9" hidden="1" x14ac:dyDescent="0.25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A6ABB9-FA80-4BE2-AC8E-E3D0E5D3B07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b0fb480-4a0e-480c-bffa-945dc71267f6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ab03d8d6-e7e1-40df-8dbc-83f41f20c0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2021-07-19T18:58:38Z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