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1 TRIM 2021 PUB TRIM/"/>
    </mc:Choice>
  </mc:AlternateContent>
  <xr:revisionPtr revIDLastSave="27" documentId="8_{82124599-B9EA-4ABA-B9CB-F001DE96AE77}" xr6:coauthVersionLast="46" xr6:coauthVersionMax="46" xr10:uidLastSave="{57DF3A83-3458-4FB8-84AE-B3CA8D1ADF25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F30" i="1" l="1"/>
  <c r="G30" i="1"/>
  <c r="H30" i="1"/>
  <c r="I30" i="1"/>
  <c r="F22" i="1"/>
  <c r="G22" i="1"/>
  <c r="G21" i="1" s="1"/>
  <c r="H22" i="1"/>
  <c r="I22" i="1"/>
  <c r="H21" i="1"/>
  <c r="I21" i="1"/>
  <c r="F21" i="1"/>
  <c r="J39" i="1"/>
  <c r="J36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H11" i="1"/>
  <c r="N21" i="1" l="1"/>
  <c r="I11" i="1"/>
  <c r="I10" i="1" s="1"/>
  <c r="H10" i="1"/>
  <c r="J30" i="1"/>
  <c r="M30" i="1" s="1"/>
  <c r="J22" i="1"/>
  <c r="M22" i="1" s="1"/>
  <c r="G11" i="1"/>
  <c r="G10" i="1" s="1"/>
  <c r="N22" i="1"/>
  <c r="J13" i="1"/>
  <c r="J12" i="1" s="1"/>
  <c r="F11" i="1"/>
  <c r="J21" i="1" l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<sst xmlns="http://schemas.openxmlformats.org/spreadsheetml/2006/main" count="78" uniqueCount="74">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</sst>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topLeftCell="A7" activePane="bottomLeft"/>
      <selection activeCell="D8" sqref="D8:E8"/>
      <selection pane="bottomLeft" activeCell="J12" sqref="J12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30" t="s">
        <v>4</v>
      </c>
      <c r="C7" s="30"/>
      <c r="D7" s="30"/>
      <c r="E7" s="30"/>
      <c r="F7" s="31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1"/>
    </row>
    <row r="8" spans="1:15" ht="15" customHeight="1">
      <c r="A8" s="1"/>
      <c r="B8" s="2"/>
      <c r="C8" s="3"/>
      <c r="D8" s="29" t="s">
        <v>10</v>
      </c>
      <c r="E8" s="29"/>
      <c r="F8" s="31"/>
      <c r="G8" s="28"/>
      <c r="H8" s="28"/>
      <c r="I8" s="28"/>
      <c r="J8" s="28"/>
      <c r="K8" s="1"/>
    </row>
    <row r="9" spans="1:15" ht="15" customHeight="1">
      <c r="A9" s="1"/>
      <c r="B9" s="4"/>
      <c r="C9" s="5"/>
      <c r="D9" s="5"/>
      <c r="E9" s="6" t="s">
        <v>11</v>
      </c>
      <c r="F9" s="31"/>
      <c r="G9" s="28"/>
      <c r="H9" s="28"/>
      <c r="I9" s="28"/>
      <c r="J9" s="28"/>
      <c r="K9" s="1"/>
    </row>
    <row r="10" spans="1:15" ht="21.95" customHeight="1">
      <c r="A10" s="1"/>
      <c r="B10" s="22" t="s">
        <v>12</v>
      </c>
      <c r="C10" s="22"/>
      <c r="D10" s="22"/>
      <c r="E10" s="22"/>
      <c r="F10" s="7">
        <f>F11+F44</f>
        <v>60175928</v>
      </c>
      <c r="G10" s="7">
        <f>G11+G44</f>
        <v>30216747.579999998</v>
      </c>
      <c r="H10" s="7">
        <f>H11+H44</f>
        <v>815240</v>
      </c>
      <c r="I10" s="7">
        <f>I11+I44</f>
        <v>28195334.220000003</v>
      </c>
      <c r="J10" s="7">
        <f>J11+J44</f>
        <v>2021413.36</v>
      </c>
      <c r="K10" s="1"/>
    </row>
    <row r="11" spans="1:15" ht="21.95" customHeight="1">
      <c r="A11" s="1"/>
      <c r="B11" s="22" t="s">
        <v>13</v>
      </c>
      <c r="C11" s="22"/>
      <c r="D11" s="22"/>
      <c r="E11" s="22"/>
      <c r="F11" s="7">
        <f>F12+F21+F40</f>
        <v>60175928</v>
      </c>
      <c r="G11" s="7">
        <f>G12+G21+G40</f>
        <v>30216747.579999998</v>
      </c>
      <c r="H11" s="7">
        <f>H12+H21+H40</f>
        <v>815240</v>
      </c>
      <c r="I11" s="7">
        <f>I12+I21+I40</f>
        <v>28195334.220000003</v>
      </c>
      <c r="J11" s="7">
        <f>J12+J21+J40</f>
        <v>2021413.36</v>
      </c>
      <c r="K11" s="1"/>
      <c r="M11" s="19"/>
      <c r="N11" s="19"/>
    </row>
    <row r="12" spans="1:15" ht="17.100000000000001" customHeight="1">
      <c r="A12" s="1"/>
      <c r="B12" s="25" t="s">
        <v>14</v>
      </c>
      <c r="C12" s="25"/>
      <c r="D12" s="25"/>
      <c r="E12" s="25"/>
      <c r="F12" s="8">
        <f>F13</f>
        <v>28945004</v>
      </c>
      <c r="G12" s="8">
        <f>G13</f>
        <v>22542610.59</v>
      </c>
      <c r="H12" s="8">
        <f>H13</f>
        <v>815240</v>
      </c>
      <c r="I12" s="8">
        <f>I13</f>
        <v>20543700.520000003</v>
      </c>
      <c r="J12" s="8">
        <f>J13</f>
        <v>1998910.0700000003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1" t="s">
        <v>16</v>
      </c>
      <c r="E13" s="21"/>
      <c r="F13" s="8">
        <f>SUM(F14:F20)</f>
        <v>28945004</v>
      </c>
      <c r="G13" s="8">
        <f>SUM(G14:G20)</f>
        <v>22542610.59</v>
      </c>
      <c r="H13" s="8">
        <f>SUM(H14:H20)</f>
        <v>815240</v>
      </c>
      <c r="I13" s="8">
        <f>SUM(I14:I20)</f>
        <v>20543700.520000003</v>
      </c>
      <c r="J13" s="8">
        <f>SUM(J14:J20)</f>
        <v>1998910.0700000003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6032288</v>
      </c>
      <c r="G14" s="9">
        <v>4929878.3800000008</v>
      </c>
      <c r="H14" s="9">
        <v>186883</v>
      </c>
      <c r="I14" s="9">
        <v>5041335.38</v>
      </c>
      <c r="J14" s="9">
        <f>G14-I14</f>
        <v>-111456.99999999907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6851398</v>
      </c>
      <c r="G15" s="9">
        <v>6487619.4000000004</v>
      </c>
      <c r="H15" s="9">
        <v>259653</v>
      </c>
      <c r="I15" s="9">
        <v>6227966.4000000004</v>
      </c>
      <c r="J15" s="9">
        <f t="shared" ref="J15:J20" si="0">G15-I15</f>
        <v>259653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2715573</v>
      </c>
      <c r="G16" s="9">
        <v>654839.38</v>
      </c>
      <c r="H16" s="9">
        <v>17936</v>
      </c>
      <c r="I16" s="9">
        <v>636903.38</v>
      </c>
      <c r="J16" s="9">
        <f t="shared" si="0"/>
        <v>17936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6870947</v>
      </c>
      <c r="G17" s="9">
        <v>5046876.01</v>
      </c>
      <c r="H17" s="9">
        <v>0</v>
      </c>
      <c r="I17" s="9">
        <v>3462464.01</v>
      </c>
      <c r="J17" s="9">
        <f t="shared" si="0"/>
        <v>1584412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6474798</v>
      </c>
      <c r="G18" s="9">
        <v>5379019.4500000002</v>
      </c>
      <c r="H18" s="9">
        <v>349280</v>
      </c>
      <c r="I18" s="9">
        <v>5132141.3800000008</v>
      </c>
      <c r="J18" s="9">
        <f t="shared" si="0"/>
        <v>246878.06999999937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44377.97</v>
      </c>
      <c r="H20" s="9">
        <v>1488</v>
      </c>
      <c r="I20" s="9">
        <v>42889.97</v>
      </c>
      <c r="J20" s="9">
        <f t="shared" si="0"/>
        <v>1488</v>
      </c>
      <c r="K20" s="1"/>
    </row>
    <row r="21" spans="1:14" ht="17.100000000000001" customHeight="1">
      <c r="A21" s="1"/>
      <c r="B21" s="25" t="s">
        <v>31</v>
      </c>
      <c r="C21" s="25"/>
      <c r="D21" s="25"/>
      <c r="E21" s="25"/>
      <c r="F21" s="8">
        <f>F22+F30</f>
        <v>31230924</v>
      </c>
      <c r="G21" s="8">
        <f>G22+G30</f>
        <v>7674136.9900000002</v>
      </c>
      <c r="H21" s="8">
        <f>H22+H30</f>
        <v>0</v>
      </c>
      <c r="I21" s="8">
        <f>I22+I30</f>
        <v>7651633.6999999993</v>
      </c>
      <c r="J21" s="8">
        <f>J22+J30</f>
        <v>22503.28999999991</v>
      </c>
      <c r="K21" s="1"/>
      <c r="M21" s="19">
        <f>J21/G21</f>
        <v>2.932354482246467E-3</v>
      </c>
      <c r="N21" s="19">
        <f>G21/F21</f>
        <v>0.24572238048416373</v>
      </c>
    </row>
    <row r="22" spans="1:14" ht="17.100000000000001" customHeight="1">
      <c r="A22" s="1"/>
      <c r="B22" s="10"/>
      <c r="C22" s="11" t="s">
        <v>32</v>
      </c>
      <c r="D22" s="21" t="s">
        <v>33</v>
      </c>
      <c r="E22" s="21"/>
      <c r="F22" s="8">
        <f>SUM(F23:F29)</f>
        <v>164968</v>
      </c>
      <c r="G22" s="8">
        <f>SUM(G23:G29)</f>
        <v>0</v>
      </c>
      <c r="H22" s="8">
        <f>SUM(H23:H29)</f>
        <v>0</v>
      </c>
      <c r="I22" s="8">
        <f>SUM(I23:I29)</f>
        <v>18056.02</v>
      </c>
      <c r="J22" s="8">
        <f>SUM(J23:J29)</f>
        <v>-18056.02</v>
      </c>
      <c r="K22" s="1"/>
      <c r="M22" s="19" t="e">
        <f>J22/G22</f>
        <v>#DIV/0!</v>
      </c>
      <c r="N22" s="19">
        <f>G22/F22</f>
        <v>0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29000</v>
      </c>
      <c r="G23" s="9">
        <v>0</v>
      </c>
      <c r="H23" s="9">
        <v>0</v>
      </c>
      <c r="I23" s="9">
        <v>0</v>
      </c>
      <c r="J23" s="9">
        <f>G23-I23</f>
        <v>0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37696</v>
      </c>
      <c r="G24" s="9">
        <v>0</v>
      </c>
      <c r="H24" s="9">
        <v>0</v>
      </c>
      <c r="I24" s="9">
        <v>18056.02</v>
      </c>
      <c r="J24" s="9">
        <f t="shared" ref="J24:J38" si="1">G24-I24</f>
        <v>-18056.02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0</v>
      </c>
      <c r="G25" s="9">
        <v>0</v>
      </c>
      <c r="H25" s="9">
        <v>0</v>
      </c>
      <c r="I25" s="9">
        <v>0</v>
      </c>
      <c r="J25" s="9">
        <f t="shared" si="1"/>
        <v>0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62000</v>
      </c>
      <c r="G27" s="9">
        <v>0</v>
      </c>
      <c r="H27" s="9">
        <v>0</v>
      </c>
      <c r="I27" s="9">
        <v>0</v>
      </c>
      <c r="J27" s="9">
        <f t="shared" si="1"/>
        <v>0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36272</v>
      </c>
      <c r="G28" s="9">
        <v>0</v>
      </c>
      <c r="H28" s="9">
        <v>0</v>
      </c>
      <c r="I28" s="9">
        <v>0</v>
      </c>
      <c r="J28" s="9">
        <f t="shared" si="1"/>
        <v>0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11" t="s">
        <v>48</v>
      </c>
      <c r="D30" s="21" t="s">
        <v>49</v>
      </c>
      <c r="E30" s="21"/>
      <c r="F30" s="8">
        <f>SUM(F31:F39)</f>
        <v>31065956</v>
      </c>
      <c r="G30" s="8">
        <f>SUM(G31:G39)</f>
        <v>7674136.9900000002</v>
      </c>
      <c r="H30" s="8">
        <f>SUM(H31:H39)</f>
        <v>0</v>
      </c>
      <c r="I30" s="8">
        <f>SUM(I31:I39)</f>
        <v>7633577.6799999997</v>
      </c>
      <c r="J30" s="8">
        <f>SUM(J31:J39)</f>
        <v>40559.30999999991</v>
      </c>
      <c r="K30" s="1"/>
      <c r="M30" s="19">
        <f>J30/G30</f>
        <v>5.2851949415096263E-3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3655781</v>
      </c>
      <c r="G31" s="9">
        <v>415554.4</v>
      </c>
      <c r="H31" s="9">
        <v>0</v>
      </c>
      <c r="I31" s="9">
        <v>402539.2</v>
      </c>
      <c r="J31" s="9">
        <f t="shared" si="1"/>
        <v>13015.200000000012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7582648</v>
      </c>
      <c r="G32" s="9">
        <v>1979766.97</v>
      </c>
      <c r="H32" s="9">
        <v>0</v>
      </c>
      <c r="I32" s="9">
        <v>1995678.77</v>
      </c>
      <c r="J32" s="9">
        <f t="shared" si="1"/>
        <v>-15911.800000000047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13545656</v>
      </c>
      <c r="G33" s="9">
        <v>3243146.0700000003</v>
      </c>
      <c r="H33" s="9">
        <v>0</v>
      </c>
      <c r="I33" s="9">
        <v>3188796.4200000004</v>
      </c>
      <c r="J33" s="9">
        <f t="shared" si="1"/>
        <v>54349.649999999907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2435631</v>
      </c>
      <c r="G34" s="9">
        <v>485601.96</v>
      </c>
      <c r="H34" s="9">
        <v>0</v>
      </c>
      <c r="I34" s="9">
        <v>497100.18</v>
      </c>
      <c r="J34" s="9">
        <f t="shared" si="1"/>
        <v>-11498.219999999972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2341234</v>
      </c>
      <c r="G35" s="9">
        <v>252789.59</v>
      </c>
      <c r="H35" s="9">
        <v>0</v>
      </c>
      <c r="I35" s="9">
        <v>252789.59</v>
      </c>
      <c r="J35" s="9">
        <f t="shared" si="1"/>
        <v>0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537000</v>
      </c>
      <c r="G36" s="9">
        <v>537000</v>
      </c>
      <c r="H36" s="9">
        <v>0</v>
      </c>
      <c r="I36" s="9">
        <v>449616</v>
      </c>
      <c r="J36" s="9">
        <f t="shared" si="1"/>
        <v>87384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50006</v>
      </c>
      <c r="G37" s="9">
        <v>50006</v>
      </c>
      <c r="H37" s="9">
        <v>0</v>
      </c>
      <c r="I37" s="9">
        <v>0</v>
      </c>
      <c r="J37" s="9">
        <f t="shared" si="1"/>
        <v>50006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0</v>
      </c>
      <c r="G38" s="9">
        <v>0</v>
      </c>
      <c r="H38" s="9">
        <v>0</v>
      </c>
      <c r="I38" s="9">
        <v>136785.51999999999</v>
      </c>
      <c r="J38" s="9">
        <f t="shared" si="1"/>
        <v>-136785.51999999999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918000</v>
      </c>
      <c r="G39" s="9">
        <v>710272</v>
      </c>
      <c r="H39" s="9">
        <v>0</v>
      </c>
      <c r="I39" s="9">
        <v>710272</v>
      </c>
      <c r="J39" s="9">
        <f>G39-I39</f>
        <v>0</v>
      </c>
      <c r="K39" s="1"/>
    </row>
    <row r="40" spans="1:14" ht="17.100000000000001" customHeight="1">
      <c r="A40" s="1"/>
      <c r="B40" s="25" t="s">
        <v>66</v>
      </c>
      <c r="C40" s="25"/>
      <c r="D40" s="25"/>
      <c r="E40" s="25"/>
      <c r="F40" s="8">
        <f>F41</f>
        <v>0</v>
      </c>
      <c r="G40" s="9">
        <f t="shared" ref="G40:J41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1" t="s">
        <v>49</v>
      </c>
      <c r="E41" s="21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2" t="s">
        <v>67</v>
      </c>
      <c r="C43" s="22"/>
      <c r="D43" s="22"/>
      <c r="E43" s="22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2" t="s">
        <v>68</v>
      </c>
      <c r="C44" s="22"/>
      <c r="D44" s="22"/>
      <c r="E44" s="22"/>
      <c r="F44" s="8">
        <v>0</v>
      </c>
      <c r="G44" s="9">
        <f t="shared" ref="G44:J45" si="3">G45</f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1"/>
    </row>
    <row r="45" spans="1:14">
      <c r="A45" s="1"/>
      <c r="B45" s="15"/>
      <c r="C45" s="11">
        <v>5000</v>
      </c>
      <c r="D45" s="21" t="s">
        <v>70</v>
      </c>
      <c r="E45" s="26"/>
      <c r="F45" s="8">
        <f>F46</f>
        <v>0</v>
      </c>
      <c r="G45" s="9">
        <f t="shared" si="3"/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6"/>
      <c r="C46" s="17"/>
      <c r="D46" s="17">
        <v>5600</v>
      </c>
      <c r="E46" s="18" t="s">
        <v>71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1"/>
    </row>
    <row r="48" spans="1:14" ht="40.5" customHeight="1">
      <c r="A48" s="1"/>
      <c r="B48" s="1"/>
      <c r="C48" s="24" t="s">
        <v>69</v>
      </c>
      <c r="D48" s="24"/>
      <c r="E48" s="24"/>
      <c r="F48" s="24"/>
      <c r="G48" s="24"/>
      <c r="H48" s="24"/>
      <c r="I48" s="24"/>
      <c r="J48" s="24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  <mergeCell ref="B2:J2"/>
    <mergeCell ref="B3:J3"/>
    <mergeCell ref="B4:J4"/>
    <mergeCell ref="B5:J5"/>
    <mergeCell ref="B6:J6"/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C37E4-4F47-4A88-9245-B2387A226445}">
  <ds:schemaRefs>
    <ds:schemaRef ds:uri="http://schemas.microsoft.com/office/2006/documentManagement/types"/>
    <ds:schemaRef ds:uri="cb0fb480-4a0e-480c-bffa-945dc71267f6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b03d8d6-e7e1-40df-8dbc-83f41f20c0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2021-04-20T20:23:13Z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