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1 TRIM 2021 PUB TRIM/"/>
    </mc:Choice>
  </mc:AlternateContent>
  <xr:revisionPtr revIDLastSave="37" documentId="8_{CB89936A-A78E-4A62-87B8-023D34D110E1}" xr6:coauthVersionLast="46" xr6:coauthVersionMax="46" xr10:uidLastSave="{F525931B-A127-4177-81B4-843B7E9EA852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M107" i="1"/>
  <c r="S107" i="1" s="1"/>
  <c r="M106" i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J55" i="1" s="1"/>
  <c r="I44" i="1"/>
  <c r="J52" i="1"/>
  <c r="J44" i="1"/>
  <c r="J36" i="1" s="1"/>
  <c r="J28" i="1" s="1"/>
  <c r="J20" i="1" s="1"/>
  <c r="I53" i="1"/>
  <c r="I45" i="1" s="1"/>
  <c r="J53" i="1"/>
  <c r="J50" i="1"/>
  <c r="J42" i="1" s="1"/>
  <c r="I50" i="1"/>
  <c r="M50" i="1" s="1"/>
  <c r="I83" i="1"/>
  <c r="J83" i="1"/>
  <c r="I84" i="1"/>
  <c r="I76" i="1" s="1"/>
  <c r="I68" i="1" s="1"/>
  <c r="J84" i="1"/>
  <c r="M84" i="1" s="1"/>
  <c r="I85" i="1"/>
  <c r="I87" i="1" s="1"/>
  <c r="J85" i="1"/>
  <c r="J77" i="1" s="1"/>
  <c r="J69" i="1" s="1"/>
  <c r="J82" i="1"/>
  <c r="I82" i="1"/>
  <c r="I74" i="1" s="1"/>
  <c r="I66" i="1" s="1"/>
  <c r="I75" i="1"/>
  <c r="I67" i="1" s="1"/>
  <c r="I100" i="1"/>
  <c r="I92" i="1" s="1"/>
  <c r="J100" i="1"/>
  <c r="I101" i="1"/>
  <c r="M101" i="1" s="1"/>
  <c r="J101" i="1"/>
  <c r="M98" i="1"/>
  <c r="J92" i="1"/>
  <c r="J93" i="1"/>
  <c r="J90" i="1"/>
  <c r="I139" i="1"/>
  <c r="J139" i="1"/>
  <c r="J131" i="1"/>
  <c r="I140" i="1"/>
  <c r="I132" i="1" s="1"/>
  <c r="J140" i="1"/>
  <c r="I141" i="1"/>
  <c r="J141" i="1"/>
  <c r="J133" i="1" s="1"/>
  <c r="J138" i="1"/>
  <c r="J130" i="1"/>
  <c r="I138" i="1"/>
  <c r="I130" i="1" s="1"/>
  <c r="I131" i="1"/>
  <c r="J132" i="1"/>
  <c r="S108" i="1"/>
  <c r="V108" i="1" s="1"/>
  <c r="S60" i="1"/>
  <c r="J151" i="1"/>
  <c r="I151" i="1"/>
  <c r="J150" i="1"/>
  <c r="I150" i="1"/>
  <c r="J111" i="1"/>
  <c r="I111" i="1"/>
  <c r="J110" i="1"/>
  <c r="I110" i="1"/>
  <c r="J102" i="1"/>
  <c r="J63" i="1"/>
  <c r="I63" i="1"/>
  <c r="J62" i="1"/>
  <c r="I62" i="1"/>
  <c r="I133" i="1"/>
  <c r="J54" i="1"/>
  <c r="J45" i="1"/>
  <c r="J37" i="1" s="1"/>
  <c r="J29" i="1" s="1"/>
  <c r="J21" i="1" s="1"/>
  <c r="V60" i="1"/>
  <c r="L143" i="1"/>
  <c r="J143" i="1"/>
  <c r="S106" i="1"/>
  <c r="V106" i="1" s="1"/>
  <c r="J74" i="1"/>
  <c r="J66" i="1" s="1"/>
  <c r="I90" i="1"/>
  <c r="M90" i="1" s="1"/>
  <c r="J13" i="1" l="1"/>
  <c r="I77" i="1"/>
  <c r="I69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T109" i="1"/>
  <c r="I93" i="1"/>
  <c r="I94" i="1" s="1"/>
  <c r="S147" i="1"/>
  <c r="V147" i="1" s="1"/>
  <c r="I135" i="1"/>
  <c r="V59" i="1"/>
  <c r="T59" i="1"/>
  <c r="M51" i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M77" i="1"/>
  <c r="S77" i="1" s="1"/>
  <c r="V77" i="1" s="1"/>
  <c r="L69" i="1"/>
  <c r="L87" i="1"/>
  <c r="I70" i="1"/>
  <c r="M139" i="1"/>
  <c r="S139" i="1" s="1"/>
  <c r="M83" i="1"/>
  <c r="M131" i="1"/>
  <c r="S131" i="1" s="1"/>
  <c r="M132" i="1"/>
  <c r="S132" i="1" s="1"/>
  <c r="V132" i="1" s="1"/>
  <c r="M140" i="1"/>
  <c r="M133" i="1"/>
  <c r="J135" i="1"/>
  <c r="M69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I78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S84" i="1"/>
  <c r="V84" i="1" s="1"/>
  <c r="J76" i="1"/>
  <c r="J68" i="1" s="1"/>
  <c r="S101" i="1"/>
  <c r="V101" i="1" s="1"/>
  <c r="I71" i="1"/>
  <c r="I79" i="1"/>
  <c r="T85" i="1"/>
  <c r="S90" i="1"/>
  <c r="T90" i="1" s="1"/>
  <c r="M102" i="1"/>
  <c r="S98" i="1"/>
  <c r="M86" i="1"/>
  <c r="V99" i="1"/>
  <c r="S103" i="1"/>
  <c r="V107" i="1"/>
  <c r="T107" i="1"/>
  <c r="T99" i="1"/>
  <c r="M103" i="1"/>
  <c r="I103" i="1"/>
  <c r="S111" i="1"/>
  <c r="M91" i="1"/>
  <c r="J75" i="1"/>
  <c r="T60" i="1"/>
  <c r="I54" i="1"/>
  <c r="M53" i="1"/>
  <c r="M55" i="1" s="1"/>
  <c r="I55" i="1"/>
  <c r="I47" i="1"/>
  <c r="M45" i="1"/>
  <c r="I37" i="1"/>
  <c r="T61" i="1"/>
  <c r="V61" i="1"/>
  <c r="S62" i="1"/>
  <c r="M62" i="1"/>
  <c r="M63" i="1"/>
  <c r="M44" i="1"/>
  <c r="I36" i="1"/>
  <c r="S51" i="1"/>
  <c r="T51" i="1" s="1"/>
  <c r="J43" i="1"/>
  <c r="I11" i="1"/>
  <c r="S63" i="1"/>
  <c r="S50" i="1"/>
  <c r="T50" i="1" s="1"/>
  <c r="I42" i="1"/>
  <c r="S110" i="1" l="1"/>
  <c r="M87" i="1"/>
  <c r="S83" i="1"/>
  <c r="T77" i="1"/>
  <c r="T52" i="1"/>
  <c r="S151" i="1"/>
  <c r="J38" i="1"/>
  <c r="I95" i="1"/>
  <c r="M93" i="1"/>
  <c r="M94" i="1" s="1"/>
  <c r="T147" i="1"/>
  <c r="M70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M78" i="1"/>
  <c r="S130" i="1"/>
  <c r="M134" i="1"/>
  <c r="S93" i="1"/>
  <c r="V93" i="1" s="1"/>
  <c r="M76" i="1"/>
  <c r="T84" i="1"/>
  <c r="T92" i="1"/>
  <c r="T100" i="1"/>
  <c r="T101" i="1"/>
  <c r="V66" i="1"/>
  <c r="S102" i="1"/>
  <c r="V98" i="1"/>
  <c r="T98" i="1"/>
  <c r="S78" i="1"/>
  <c r="V74" i="1"/>
  <c r="V82" i="1"/>
  <c r="S86" i="1"/>
  <c r="V90" i="1"/>
  <c r="J67" i="1"/>
  <c r="J79" i="1"/>
  <c r="M75" i="1"/>
  <c r="V83" i="1"/>
  <c r="S87" i="1"/>
  <c r="S91" i="1"/>
  <c r="T91" i="1" s="1"/>
  <c r="T83" i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S94" i="1" l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T93" i="1"/>
  <c r="S76" i="1"/>
  <c r="V76" i="1" s="1"/>
  <c r="J12" i="1"/>
  <c r="M68" i="1"/>
  <c r="V91" i="1"/>
  <c r="S95" i="1"/>
  <c r="S75" i="1"/>
  <c r="M79" i="1"/>
  <c r="T75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T36" i="1" l="1"/>
  <c r="V69" i="1"/>
  <c r="T69" i="1"/>
  <c r="S70" i="1"/>
  <c r="T76" i="1"/>
  <c r="S68" i="1"/>
  <c r="V68" i="1" s="1"/>
  <c r="S67" i="1"/>
  <c r="M71" i="1"/>
  <c r="T67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M38" i="1"/>
  <c r="T34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M15" i="1"/>
  <c r="T11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<sst xmlns="http://schemas.openxmlformats.org/spreadsheetml/2006/main" count="1009" uniqueCount="68">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</sst>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164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164" fontId="5" fillId="4" borderId="4" xfId="0" applyNumberFormat="1" applyFont="1" applyFill="1" applyBorder="1" applyAlignment="1" applyProtection="1">
      <alignment horizontal="right" vertical="center" wrapText="1"/>
    </xf>
    <xf numFmtId="164" fontId="5" fillId="4" borderId="5" xfId="0" applyNumberFormat="1" applyFont="1" applyFill="1" applyBorder="1" applyAlignment="1" applyProtection="1">
      <alignment horizontal="right" vertical="center" wrapText="1"/>
    </xf>
    <xf numFmtId="3" fontId="5" fillId="4" borderId="4" xfId="0" applyNumberFormat="1" applyFont="1" applyFill="1" applyBorder="1" applyAlignment="1" applyProtection="1">
      <alignment horizontal="right" vertical="center" wrapText="1"/>
    </xf>
    <xf numFmtId="3" fontId="5" fillId="4" borderId="5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165" fontId="5" fillId="4" borderId="4" xfId="0" applyNumberFormat="1" applyFont="1" applyFill="1" applyBorder="1" applyAlignment="1" applyProtection="1">
      <alignment horizontal="right" vertical="center" wrapText="1"/>
    </xf>
    <xf numFmtId="165" fontId="5" fillId="4" borderId="5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topLeftCell="K1" zoomScaleNormal="100" workbookViewId="0">
      <pane ySplit="2355" topLeftCell="A4" activePane="bottomLeft"/>
      <selection activeCell="B2" sqref="B2:V2"/>
      <selection pane="bottomLeft" activeCell="J147" sqref="J147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25" t="s">
        <v>67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"/>
    </row>
    <row r="3" spans="1:23" ht="12" customHeight="1">
      <c r="A3" s="1"/>
      <c r="B3" s="25" t="s">
        <v>66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1"/>
    </row>
    <row r="4" spans="1:23" ht="12" customHeight="1">
      <c r="A4" s="1"/>
      <c r="B4" s="25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1"/>
    </row>
    <row r="5" spans="1:23" ht="12" customHeight="1">
      <c r="A5" s="1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1"/>
    </row>
    <row r="6" spans="1:23" ht="12" customHeight="1">
      <c r="A6" s="1"/>
      <c r="B6" s="25" t="s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"/>
    </row>
    <row r="7" spans="1:23" ht="20.100000000000001" customHeight="1">
      <c r="A7" s="1"/>
      <c r="B7" s="24" t="s">
        <v>3</v>
      </c>
      <c r="C7" s="24"/>
      <c r="D7" s="24"/>
      <c r="E7" s="24"/>
      <c r="F7" s="24"/>
      <c r="G7" s="24"/>
      <c r="H7" s="23" t="s">
        <v>4</v>
      </c>
      <c r="I7" s="24" t="s">
        <v>5</v>
      </c>
      <c r="J7" s="24"/>
      <c r="K7" s="24"/>
      <c r="L7" s="24"/>
      <c r="M7" s="24"/>
      <c r="N7" s="24" t="s">
        <v>6</v>
      </c>
      <c r="O7" s="28" t="s">
        <v>7</v>
      </c>
      <c r="P7" s="28"/>
      <c r="Q7" s="28"/>
      <c r="R7" s="28"/>
      <c r="S7" s="28" t="s">
        <v>8</v>
      </c>
      <c r="T7" s="28"/>
      <c r="U7" s="28"/>
      <c r="V7" s="28"/>
      <c r="W7" s="1"/>
    </row>
    <row r="8" spans="1:23" ht="15" customHeight="1">
      <c r="A8" s="1"/>
      <c r="B8" s="24"/>
      <c r="C8" s="24"/>
      <c r="D8" s="24"/>
      <c r="E8" s="24"/>
      <c r="F8" s="24"/>
      <c r="G8" s="24"/>
      <c r="H8" s="23"/>
      <c r="I8" s="29" t="s">
        <v>9</v>
      </c>
      <c r="J8" s="29" t="s">
        <v>10</v>
      </c>
      <c r="K8" s="29" t="s">
        <v>11</v>
      </c>
      <c r="L8" s="29" t="s">
        <v>12</v>
      </c>
      <c r="M8" s="29" t="s">
        <v>13</v>
      </c>
      <c r="N8" s="24"/>
      <c r="O8" s="30" t="s">
        <v>14</v>
      </c>
      <c r="P8" s="29" t="s">
        <v>11</v>
      </c>
      <c r="Q8" s="29" t="s">
        <v>15</v>
      </c>
      <c r="R8" s="29" t="s">
        <v>13</v>
      </c>
      <c r="S8" s="29" t="s">
        <v>16</v>
      </c>
      <c r="T8" s="22" t="s">
        <v>17</v>
      </c>
      <c r="U8" s="22"/>
      <c r="V8" s="22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3"/>
      <c r="I9" s="29"/>
      <c r="J9" s="29"/>
      <c r="K9" s="29"/>
      <c r="L9" s="29"/>
      <c r="M9" s="29"/>
      <c r="N9" s="24"/>
      <c r="O9" s="30"/>
      <c r="P9" s="29"/>
      <c r="Q9" s="29"/>
      <c r="R9" s="29"/>
      <c r="S9" s="29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35561722</v>
      </c>
      <c r="J10" s="8">
        <f t="shared" si="0"/>
        <v>37330572</v>
      </c>
      <c r="K10" s="10">
        <v>0</v>
      </c>
      <c r="L10" s="9">
        <f>L18+L66</f>
        <v>0</v>
      </c>
      <c r="M10" s="9">
        <f>I10+J10+K10+L10</f>
        <v>72892294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72892294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22542610.589999996</v>
      </c>
      <c r="J11" s="8">
        <f t="shared" si="0"/>
        <v>7674136.9900000002</v>
      </c>
      <c r="K11" s="10">
        <v>0</v>
      </c>
      <c r="L11" s="9">
        <f>L19+L67</f>
        <v>0</v>
      </c>
      <c r="M11" s="9">
        <f>I11+J11+K11+L11</f>
        <v>30216747.579999998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30216747.579999998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815240</v>
      </c>
      <c r="J12" s="8">
        <f t="shared" si="0"/>
        <v>0</v>
      </c>
      <c r="K12" s="10">
        <v>0</v>
      </c>
      <c r="L12" s="9">
        <f>L20+L68</f>
        <v>0</v>
      </c>
      <c r="M12" s="9">
        <f>I12+J12+K12+L12</f>
        <v>815240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815240</v>
      </c>
      <c r="T12" s="11">
        <f>M12/S12*100</f>
        <v>100</v>
      </c>
      <c r="U12" s="10">
        <v>0</v>
      </c>
      <c r="V12" s="11">
        <f>R12/S12*100</f>
        <v>0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20543700.52</v>
      </c>
      <c r="J13" s="8">
        <f t="shared" si="0"/>
        <v>7651633.6999999993</v>
      </c>
      <c r="K13" s="10">
        <v>0</v>
      </c>
      <c r="L13" s="9">
        <f>L21+L69</f>
        <v>0</v>
      </c>
      <c r="M13" s="9">
        <f>I13+J13+K13+L13</f>
        <v>28195334.219999999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28195334.219999999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57.769138738557146</v>
      </c>
      <c r="J14" s="11">
        <f>J13/J10*100</f>
        <v>20.496963453975468</v>
      </c>
      <c r="K14" s="10">
        <v>0</v>
      </c>
      <c r="L14" s="11">
        <v>0</v>
      </c>
      <c r="M14" s="11">
        <f>M13/M10*100</f>
        <v>38.680816136751019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38.680816136751019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91.132748081596532</v>
      </c>
      <c r="J15" s="11">
        <f>J13/J11*100</f>
        <v>99.706764551775336</v>
      </c>
      <c r="K15" s="10">
        <v>0</v>
      </c>
      <c r="L15" s="11" t="e">
        <f>L13/L11*100</f>
        <v>#DIV/0!</v>
      </c>
      <c r="M15" s="11">
        <f>M13/M11*100</f>
        <v>93.310288095539633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93.310288095539633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1072704</v>
      </c>
      <c r="J18" s="8">
        <f>J26</f>
        <v>246319</v>
      </c>
      <c r="K18" s="10">
        <v>0</v>
      </c>
      <c r="L18" s="10">
        <v>0</v>
      </c>
      <c r="M18" s="9">
        <f>I18+J18+K18+L18</f>
        <v>1319023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1319023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518823.65</v>
      </c>
      <c r="J19" s="8">
        <f t="shared" si="1"/>
        <v>10666</v>
      </c>
      <c r="K19" s="10">
        <v>0</v>
      </c>
      <c r="L19" s="10">
        <v>0</v>
      </c>
      <c r="M19" s="9">
        <f>I19+J19+K19+L19</f>
        <v>529489.65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529489.65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21137</v>
      </c>
      <c r="J20" s="8">
        <f t="shared" si="1"/>
        <v>0</v>
      </c>
      <c r="K20" s="10">
        <v>0</v>
      </c>
      <c r="L20" s="10">
        <v>0</v>
      </c>
      <c r="M20" s="9">
        <f>I20+J20+K20+L20</f>
        <v>21137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21137</v>
      </c>
      <c r="T20" s="11">
        <f>M20/S20*100</f>
        <v>100</v>
      </c>
      <c r="U20" s="10">
        <v>0</v>
      </c>
      <c r="V20" s="10">
        <f>O20/S20*100</f>
        <v>0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497686.64999999997</v>
      </c>
      <c r="J21" s="8">
        <f t="shared" si="1"/>
        <v>10666</v>
      </c>
      <c r="K21" s="10">
        <v>0</v>
      </c>
      <c r="L21" s="10">
        <v>0</v>
      </c>
      <c r="M21" s="9">
        <f>I21+J21+K21+L21</f>
        <v>508352.64999999997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508352.64999999997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46.395524767316978</v>
      </c>
      <c r="J22" s="11">
        <f>J21/J18*100</f>
        <v>4.3301572351300548</v>
      </c>
      <c r="K22" s="10">
        <v>0</v>
      </c>
      <c r="L22" s="10">
        <v>0</v>
      </c>
      <c r="M22" s="11">
        <f>M21/M18*100</f>
        <v>38.540089899872861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38.540089899872861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95.925976003599672</v>
      </c>
      <c r="J23" s="11">
        <f>J21/J19*100</f>
        <v>100</v>
      </c>
      <c r="K23" s="10">
        <v>0</v>
      </c>
      <c r="L23" s="10">
        <v>0</v>
      </c>
      <c r="M23" s="11">
        <f>M21/M19*100</f>
        <v>96.008042838986555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96.008042838986555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1072704</v>
      </c>
      <c r="J26" s="8">
        <f t="shared" si="2"/>
        <v>246319</v>
      </c>
      <c r="K26" s="10">
        <v>0</v>
      </c>
      <c r="L26" s="10">
        <v>0</v>
      </c>
      <c r="M26" s="9">
        <f>I26+J26+K26+L26</f>
        <v>1319023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1319023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518823.65</v>
      </c>
      <c r="J27" s="8">
        <f t="shared" si="2"/>
        <v>10666</v>
      </c>
      <c r="K27" s="10">
        <v>0</v>
      </c>
      <c r="L27" s="10">
        <v>0</v>
      </c>
      <c r="M27" s="9">
        <f>I27+J27+K27+L27</f>
        <v>529489.65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529489.65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21137</v>
      </c>
      <c r="J28" s="8">
        <f t="shared" si="2"/>
        <v>0</v>
      </c>
      <c r="K28" s="10">
        <v>0</v>
      </c>
      <c r="L28" s="10">
        <v>0</v>
      </c>
      <c r="M28" s="9">
        <f>I28+J28+K28+L28</f>
        <v>21137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21137</v>
      </c>
      <c r="T28" s="11">
        <f>M28/S28*100</f>
        <v>100</v>
      </c>
      <c r="U28" s="10">
        <v>0</v>
      </c>
      <c r="V28" s="10">
        <f>O28/S28*100</f>
        <v>0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497686.64999999997</v>
      </c>
      <c r="J29" s="8">
        <f t="shared" si="2"/>
        <v>10666</v>
      </c>
      <c r="K29" s="10">
        <v>0</v>
      </c>
      <c r="L29" s="10">
        <v>0</v>
      </c>
      <c r="M29" s="9">
        <f>I29+J29+K29+L29</f>
        <v>508352.64999999997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508352.64999999997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46.395524767316978</v>
      </c>
      <c r="J30" s="11">
        <f>J29/J26*100</f>
        <v>4.3301572351300548</v>
      </c>
      <c r="K30" s="10">
        <v>0</v>
      </c>
      <c r="L30" s="10">
        <v>0</v>
      </c>
      <c r="M30" s="11">
        <f>M29/M26*100</f>
        <v>38.540089899872861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38.540089899872861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95.925976003599672</v>
      </c>
      <c r="J31" s="11">
        <f>J29/J27*100</f>
        <v>100</v>
      </c>
      <c r="K31" s="10">
        <v>0</v>
      </c>
      <c r="L31" s="10">
        <v>0</v>
      </c>
      <c r="M31" s="11">
        <f>M29/M27*100</f>
        <v>96.008042838986555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96.008042838986555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1072704</v>
      </c>
      <c r="J34" s="8">
        <f t="shared" si="3"/>
        <v>246319</v>
      </c>
      <c r="K34" s="10">
        <v>0</v>
      </c>
      <c r="L34" s="10">
        <v>0</v>
      </c>
      <c r="M34" s="9">
        <f>I34+J34+K34+L34</f>
        <v>1319023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1319023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518823.65</v>
      </c>
      <c r="J35" s="8">
        <f t="shared" si="3"/>
        <v>10666</v>
      </c>
      <c r="K35" s="10">
        <v>0</v>
      </c>
      <c r="L35" s="10">
        <v>0</v>
      </c>
      <c r="M35" s="9">
        <f>I35+J35+K35+L35</f>
        <v>529489.65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529489.65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21137</v>
      </c>
      <c r="J36" s="8">
        <f t="shared" si="3"/>
        <v>0</v>
      </c>
      <c r="K36" s="10">
        <v>0</v>
      </c>
      <c r="L36" s="10">
        <v>0</v>
      </c>
      <c r="M36" s="9">
        <f>I36+J36+K36+L36</f>
        <v>21137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21137</v>
      </c>
      <c r="T36" s="11">
        <f>M36/S36*100</f>
        <v>100</v>
      </c>
      <c r="U36" s="10">
        <v>0</v>
      </c>
      <c r="V36" s="10">
        <f>O36/S36*100</f>
        <v>0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497686.64999999997</v>
      </c>
      <c r="J37" s="8">
        <f t="shared" si="3"/>
        <v>10666</v>
      </c>
      <c r="K37" s="10">
        <v>0</v>
      </c>
      <c r="L37" s="10">
        <v>0</v>
      </c>
      <c r="M37" s="9">
        <f>I37+J37+K37+L37</f>
        <v>508352.64999999997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508352.64999999997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46.395524767316978</v>
      </c>
      <c r="J38" s="11">
        <f>J37/J34*100</f>
        <v>4.3301572351300548</v>
      </c>
      <c r="K38" s="10">
        <v>0</v>
      </c>
      <c r="L38" s="10">
        <v>0</v>
      </c>
      <c r="M38" s="11">
        <f>M37/M34*100</f>
        <v>38.540089899872861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38.540089899872861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95.925976003599672</v>
      </c>
      <c r="J39" s="11">
        <f>J37/J35*100</f>
        <v>100</v>
      </c>
      <c r="K39" s="10">
        <v>0</v>
      </c>
      <c r="L39" s="10">
        <v>0</v>
      </c>
      <c r="M39" s="11">
        <f>M37/M35*100</f>
        <v>96.008042838986555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96.008042838986555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1072704</v>
      </c>
      <c r="J42" s="8">
        <f t="shared" si="4"/>
        <v>246319</v>
      </c>
      <c r="K42" s="10">
        <v>0</v>
      </c>
      <c r="L42" s="10">
        <v>0</v>
      </c>
      <c r="M42" s="9">
        <f>I42+J42+K42+L42</f>
        <v>1319023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1319023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518823.65</v>
      </c>
      <c r="J43" s="8">
        <f t="shared" si="4"/>
        <v>10666</v>
      </c>
      <c r="K43" s="10">
        <v>0</v>
      </c>
      <c r="L43" s="10">
        <v>0</v>
      </c>
      <c r="M43" s="9">
        <f>I43+J43+K43+L43</f>
        <v>529489.65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529489.65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21137</v>
      </c>
      <c r="J44" s="8">
        <f t="shared" si="4"/>
        <v>0</v>
      </c>
      <c r="K44" s="10">
        <v>0</v>
      </c>
      <c r="L44" s="10">
        <v>0</v>
      </c>
      <c r="M44" s="9">
        <f>I44+J44+K44+L44</f>
        <v>21137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21137</v>
      </c>
      <c r="T44" s="11">
        <f>M44/S44*100</f>
        <v>100</v>
      </c>
      <c r="U44" s="10">
        <v>0</v>
      </c>
      <c r="V44" s="10">
        <f>O44/S44*100</f>
        <v>0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497686.64999999997</v>
      </c>
      <c r="J45" s="8">
        <f t="shared" si="4"/>
        <v>10666</v>
      </c>
      <c r="K45" s="10">
        <v>0</v>
      </c>
      <c r="L45" s="10">
        <v>0</v>
      </c>
      <c r="M45" s="9">
        <f>I45+J45+K45+L45</f>
        <v>508352.64999999997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508352.64999999997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46.395524767316978</v>
      </c>
      <c r="J46" s="11">
        <f>J45/J42*100</f>
        <v>4.3301572351300548</v>
      </c>
      <c r="K46" s="10">
        <v>0</v>
      </c>
      <c r="L46" s="10">
        <v>0</v>
      </c>
      <c r="M46" s="11">
        <f>M45/M42*100</f>
        <v>38.540089899872861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38.540089899872861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95.925976003599672</v>
      </c>
      <c r="J47" s="11">
        <f>J45/J43*100</f>
        <v>100</v>
      </c>
      <c r="K47" s="10">
        <v>0</v>
      </c>
      <c r="L47" s="10">
        <v>0</v>
      </c>
      <c r="M47" s="11">
        <f>M45/M43*100</f>
        <v>96.008042838986555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96.008042838986555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1072704</v>
      </c>
      <c r="J50" s="8">
        <f t="shared" si="5"/>
        <v>246319</v>
      </c>
      <c r="K50" s="10">
        <v>0</v>
      </c>
      <c r="L50" s="10">
        <v>0</v>
      </c>
      <c r="M50" s="9">
        <f>I50+J50+K50+L50</f>
        <v>1319023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1319023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518823.65</v>
      </c>
      <c r="J51" s="8">
        <f t="shared" si="5"/>
        <v>10666</v>
      </c>
      <c r="K51" s="10">
        <v>0</v>
      </c>
      <c r="L51" s="10">
        <v>0</v>
      </c>
      <c r="M51" s="9">
        <f>I51+J51+K51+L51</f>
        <v>529489.65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529489.65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f t="shared" si="5"/>
        <v>21137</v>
      </c>
      <c r="J52" s="8">
        <f t="shared" si="5"/>
        <v>0</v>
      </c>
      <c r="K52" s="10">
        <v>0</v>
      </c>
      <c r="L52" s="10">
        <v>0</v>
      </c>
      <c r="M52" s="9">
        <f>I52+J52+K52+L52</f>
        <v>21137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21137</v>
      </c>
      <c r="T52" s="11">
        <f>M52/S52*100</f>
        <v>100</v>
      </c>
      <c r="U52" s="10">
        <v>0</v>
      </c>
      <c r="V52" s="10">
        <f>O52/S52*100</f>
        <v>0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497686.64999999997</v>
      </c>
      <c r="J53" s="8">
        <f t="shared" si="5"/>
        <v>10666</v>
      </c>
      <c r="K53" s="10">
        <v>0</v>
      </c>
      <c r="L53" s="10">
        <v>0</v>
      </c>
      <c r="M53" s="9">
        <f>I53+J53+K53+L53</f>
        <v>508352.64999999997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508352.64999999997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46.395524767316978</v>
      </c>
      <c r="J54" s="11">
        <f>J53/J50*100</f>
        <v>4.3301572351300548</v>
      </c>
      <c r="K54" s="10">
        <v>0</v>
      </c>
      <c r="L54" s="10">
        <v>0</v>
      </c>
      <c r="M54" s="11">
        <f>M53/M50*100</f>
        <v>38.540089899872861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38.540089899872861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95.925976003599672</v>
      </c>
      <c r="J55" s="20">
        <f>J53/J51*100</f>
        <v>100</v>
      </c>
      <c r="K55" s="15">
        <v>0</v>
      </c>
      <c r="L55" s="15">
        <v>0</v>
      </c>
      <c r="M55" s="11">
        <f>M53/M51*100</f>
        <v>96.008042838986555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96.008042838986555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1072704</v>
      </c>
      <c r="J58" s="17">
        <v>246319</v>
      </c>
      <c r="K58" s="15">
        <v>0</v>
      </c>
      <c r="L58" s="15">
        <v>0</v>
      </c>
      <c r="M58" s="9">
        <f>I58+J58+K58+L58</f>
        <v>1319023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1319023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518823.65</v>
      </c>
      <c r="J59" s="17">
        <v>10666</v>
      </c>
      <c r="K59" s="15">
        <v>0</v>
      </c>
      <c r="L59" s="15">
        <v>0</v>
      </c>
      <c r="M59" s="9">
        <f>I59+J59+K59+L59</f>
        <v>529489.65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529489.65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21137</v>
      </c>
      <c r="J60" s="17">
        <v>0</v>
      </c>
      <c r="K60" s="15">
        <v>0</v>
      </c>
      <c r="L60" s="15">
        <v>0</v>
      </c>
      <c r="M60" s="9">
        <f>I60+J60+K60+L60</f>
        <v>21137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21137</v>
      </c>
      <c r="T60" s="11">
        <f>M60/S60*100</f>
        <v>100</v>
      </c>
      <c r="U60" s="10">
        <v>0</v>
      </c>
      <c r="V60" s="10">
        <f>O60/S60*100</f>
        <v>0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497686.64999999997</v>
      </c>
      <c r="J61" s="17">
        <v>10666</v>
      </c>
      <c r="K61" s="15">
        <v>0</v>
      </c>
      <c r="L61" s="15">
        <v>0</v>
      </c>
      <c r="M61" s="9">
        <f>I61+J61+K61+L61</f>
        <v>508352.64999999997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508352.64999999997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46.395524767316978</v>
      </c>
      <c r="J62" s="20">
        <f>J61/J58*100</f>
        <v>4.3301572351300548</v>
      </c>
      <c r="K62" s="15">
        <v>0</v>
      </c>
      <c r="L62" s="15">
        <v>0</v>
      </c>
      <c r="M62" s="11">
        <f>M61/M58*100</f>
        <v>38.540089899872861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38.540089899872861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95.925976003599672</v>
      </c>
      <c r="J63" s="20">
        <f>J61/J59*100</f>
        <v>100</v>
      </c>
      <c r="K63" s="15">
        <v>0</v>
      </c>
      <c r="L63" s="15">
        <v>0</v>
      </c>
      <c r="M63" s="11">
        <f>M61/M59*100</f>
        <v>96.008042838986555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96.008042838986555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34489018</v>
      </c>
      <c r="J66" s="8">
        <f t="shared" si="6"/>
        <v>37084253</v>
      </c>
      <c r="K66" s="10">
        <v>0</v>
      </c>
      <c r="L66" s="9">
        <f>L74</f>
        <v>0</v>
      </c>
      <c r="M66" s="9">
        <f>I66+J66+K66+L66</f>
        <v>71573271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71573271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22023786.939999998</v>
      </c>
      <c r="J67" s="8">
        <f t="shared" si="6"/>
        <v>7663470.9900000002</v>
      </c>
      <c r="K67" s="10">
        <v>0</v>
      </c>
      <c r="L67" s="9">
        <f>L75</f>
        <v>0</v>
      </c>
      <c r="M67" s="9">
        <f>I67+J67+K67+L67</f>
        <v>29687257.93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29687257.93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794103</v>
      </c>
      <c r="J68" s="8">
        <f t="shared" si="6"/>
        <v>0</v>
      </c>
      <c r="K68" s="10">
        <v>0</v>
      </c>
      <c r="L68" s="11">
        <f>L76</f>
        <v>0</v>
      </c>
      <c r="M68" s="9">
        <f>I68+J68+K68+L68</f>
        <v>794103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794103</v>
      </c>
      <c r="T68" s="11">
        <f>M68/S68*100</f>
        <v>100</v>
      </c>
      <c r="U68" s="10">
        <v>0</v>
      </c>
      <c r="V68" s="11">
        <f>R68/S68*100</f>
        <v>0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20046013.870000001</v>
      </c>
      <c r="J69" s="8">
        <f t="shared" si="6"/>
        <v>7640967.6999999993</v>
      </c>
      <c r="K69" s="10">
        <v>0</v>
      </c>
      <c r="L69" s="11">
        <f>L77</f>
        <v>0</v>
      </c>
      <c r="M69" s="9">
        <f>I69+J69+K69+L69</f>
        <v>27686981.57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27686981.57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58.122889639826802</v>
      </c>
      <c r="J70" s="11">
        <f>J69/J66*100</f>
        <v>20.604345731326983</v>
      </c>
      <c r="K70" s="10">
        <v>0</v>
      </c>
      <c r="L70" s="9">
        <v>0</v>
      </c>
      <c r="M70" s="11">
        <f>M69/M66*100</f>
        <v>38.683409578975372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38.683409578975372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91.0198319871687</v>
      </c>
      <c r="J71" s="11">
        <f>J69/J67*100</f>
        <v>99.706356427402611</v>
      </c>
      <c r="K71" s="10">
        <v>0</v>
      </c>
      <c r="L71" s="9" t="e">
        <f>L69/L67*100</f>
        <v>#DIV/0!</v>
      </c>
      <c r="M71" s="11">
        <f>M69/M67*100</f>
        <v>93.262172058071243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93.262172058071243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34489018</v>
      </c>
      <c r="J74" s="8">
        <f t="shared" si="7"/>
        <v>37084253</v>
      </c>
      <c r="K74" s="10">
        <v>0</v>
      </c>
      <c r="L74" s="11">
        <f>L82</f>
        <v>0</v>
      </c>
      <c r="M74" s="9">
        <f>I74+J74+K74+L74</f>
        <v>71573271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71573271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22023786.939999998</v>
      </c>
      <c r="J75" s="8">
        <f t="shared" si="7"/>
        <v>7663470.9900000002</v>
      </c>
      <c r="K75" s="10">
        <v>0</v>
      </c>
      <c r="L75" s="11">
        <f>L83</f>
        <v>0</v>
      </c>
      <c r="M75" s="9">
        <f>I75+J75+K75+L75</f>
        <v>29687257.93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29687257.93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794103</v>
      </c>
      <c r="J76" s="8">
        <f t="shared" si="7"/>
        <v>0</v>
      </c>
      <c r="K76" s="10">
        <v>0</v>
      </c>
      <c r="L76" s="9">
        <f>L84</f>
        <v>0</v>
      </c>
      <c r="M76" s="9">
        <f>I76+J76+K76+L76</f>
        <v>794103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794103</v>
      </c>
      <c r="T76" s="11">
        <f>M76/S76*100</f>
        <v>100</v>
      </c>
      <c r="U76" s="10">
        <v>0</v>
      </c>
      <c r="V76" s="11">
        <f>R76/S76*100</f>
        <v>0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20046013.870000001</v>
      </c>
      <c r="J77" s="8">
        <f t="shared" si="7"/>
        <v>7640967.6999999993</v>
      </c>
      <c r="K77" s="10">
        <v>0</v>
      </c>
      <c r="L77" s="9">
        <f>L85</f>
        <v>0</v>
      </c>
      <c r="M77" s="9">
        <f>I77+J77+K77+L77</f>
        <v>27686981.57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27686981.57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58.122889639826802</v>
      </c>
      <c r="J78" s="11">
        <f>J77/J74*100</f>
        <v>20.604345731326983</v>
      </c>
      <c r="K78" s="10">
        <v>0</v>
      </c>
      <c r="L78" s="9">
        <v>0</v>
      </c>
      <c r="M78" s="11">
        <f>M77/M74*100</f>
        <v>38.683409578975372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38.683409578975372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91.0198319871687</v>
      </c>
      <c r="J79" s="11">
        <f>J77/J75*100</f>
        <v>99.706356427402611</v>
      </c>
      <c r="K79" s="10">
        <v>0</v>
      </c>
      <c r="L79" s="9" t="e">
        <f>L77/L75*100</f>
        <v>#DIV/0!</v>
      </c>
      <c r="M79" s="11">
        <f>M77/M75*100</f>
        <v>93.262172058071243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93.262172058071243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34489018</v>
      </c>
      <c r="J82" s="8">
        <f t="shared" si="8"/>
        <v>37084253</v>
      </c>
      <c r="K82" s="10">
        <v>0</v>
      </c>
      <c r="L82" s="9">
        <f>L106+L146</f>
        <v>0</v>
      </c>
      <c r="M82" s="9">
        <f>I82+J82+K82+L82</f>
        <v>71573271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71573271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22023786.939999998</v>
      </c>
      <c r="J83" s="8">
        <f t="shared" si="8"/>
        <v>7663470.9900000002</v>
      </c>
      <c r="K83" s="10">
        <v>0</v>
      </c>
      <c r="L83" s="9">
        <f>L107+L147</f>
        <v>0</v>
      </c>
      <c r="M83" s="9">
        <f>I83+J83+K83+L83</f>
        <v>29687257.93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29687257.93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794103</v>
      </c>
      <c r="J84" s="8">
        <f t="shared" si="8"/>
        <v>0</v>
      </c>
      <c r="K84" s="10">
        <v>0</v>
      </c>
      <c r="L84" s="9">
        <f>L108+L148</f>
        <v>0</v>
      </c>
      <c r="M84" s="9">
        <f>I84+J84+K84+L84</f>
        <v>794103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794103</v>
      </c>
      <c r="T84" s="11">
        <f>M84/S84*100</f>
        <v>100</v>
      </c>
      <c r="U84" s="10">
        <v>0</v>
      </c>
      <c r="V84" s="11">
        <f>R84/S84*100</f>
        <v>0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20046013.870000001</v>
      </c>
      <c r="J85" s="8">
        <f t="shared" si="8"/>
        <v>7640967.6999999993</v>
      </c>
      <c r="K85" s="10">
        <v>0</v>
      </c>
      <c r="L85" s="9">
        <f>L109+L149</f>
        <v>0</v>
      </c>
      <c r="M85" s="9">
        <f>I85+J85+K85+L85</f>
        <v>27686981.57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27686981.57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58.122889639826802</v>
      </c>
      <c r="J86" s="11">
        <f>J85/J82*100</f>
        <v>20.604345731326983</v>
      </c>
      <c r="K86" s="10">
        <v>0</v>
      </c>
      <c r="L86" s="11">
        <v>0</v>
      </c>
      <c r="M86" s="11">
        <f>M85/M82*100</f>
        <v>38.683409578975372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38.683409578975372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91.0198319871687</v>
      </c>
      <c r="J87" s="11">
        <f>J85/J83*100</f>
        <v>99.706356427402611</v>
      </c>
      <c r="K87" s="10">
        <v>0</v>
      </c>
      <c r="L87" s="11" t="e">
        <f>L85/L83*100</f>
        <v>#DIV/0!</v>
      </c>
      <c r="M87" s="11">
        <f>M85/M83*100</f>
        <v>93.262172058071243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93.262172058071243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5228449</v>
      </c>
      <c r="J90" s="8">
        <f t="shared" si="9"/>
        <v>2467721</v>
      </c>
      <c r="K90" s="10">
        <v>0</v>
      </c>
      <c r="L90" s="10">
        <f>L98</f>
        <v>0</v>
      </c>
      <c r="M90" s="9">
        <f>I90+J90+K90+L90</f>
        <v>7696170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7696170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3887212.51</v>
      </c>
      <c r="J91" s="8">
        <f t="shared" si="9"/>
        <v>823257.12999999989</v>
      </c>
      <c r="K91" s="10">
        <v>0</v>
      </c>
      <c r="L91" s="10">
        <f>L99</f>
        <v>0</v>
      </c>
      <c r="M91" s="9">
        <f>I91+J91+K91+L91</f>
        <v>4710469.6399999997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4710469.6399999997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150218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150218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150218</v>
      </c>
      <c r="T92" s="11">
        <f>M92/S92*100</f>
        <v>100</v>
      </c>
      <c r="U92" s="10">
        <v>0</v>
      </c>
      <c r="V92" s="10">
        <f>O92/S92*100</f>
        <v>0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3736994.5099999993</v>
      </c>
      <c r="J93" s="8">
        <f t="shared" si="9"/>
        <v>823257.13</v>
      </c>
      <c r="K93" s="10">
        <v>0</v>
      </c>
      <c r="L93" s="10">
        <f>L101</f>
        <v>0</v>
      </c>
      <c r="M93" s="9">
        <f>I93+J93+K93+L93</f>
        <v>4560251.6399999997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4560251.6399999997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71.474246186584196</v>
      </c>
      <c r="J94" s="11">
        <f>J93/J90*100</f>
        <v>33.361029468080062</v>
      </c>
      <c r="K94" s="10">
        <v>0</v>
      </c>
      <c r="L94" s="10">
        <v>0</v>
      </c>
      <c r="M94" s="11">
        <f>M93/M90*100</f>
        <v>59.253520127543958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59.253520127543958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96.135585599872428</v>
      </c>
      <c r="J95" s="11">
        <f>J93/J91*100</f>
        <v>100.00000000000003</v>
      </c>
      <c r="K95" s="10">
        <v>0</v>
      </c>
      <c r="L95" s="10">
        <v>0</v>
      </c>
      <c r="M95" s="11">
        <f>M93/M91*100</f>
        <v>96.810976155659915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96.810976155659915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v>5228449</v>
      </c>
      <c r="J98" s="8">
        <v>2467721</v>
      </c>
      <c r="K98" s="10">
        <v>0</v>
      </c>
      <c r="L98" s="10">
        <f>L106</f>
        <v>0</v>
      </c>
      <c r="M98" s="9">
        <f>I98+J98+K98+L98</f>
        <v>7696170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7696170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v>3887212.51</v>
      </c>
      <c r="J99" s="8">
        <v>823257.12999999989</v>
      </c>
      <c r="K99" s="10">
        <v>0</v>
      </c>
      <c r="L99" s="10">
        <f>L107</f>
        <v>0</v>
      </c>
      <c r="M99" s="9">
        <f>I99+J99+K99+L99</f>
        <v>4710469.6399999997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4710469.6399999997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f t="shared" ref="I100:J101" si="10">I108</f>
        <v>150218</v>
      </c>
      <c r="J100" s="8">
        <f t="shared" si="10"/>
        <v>0</v>
      </c>
      <c r="K100" s="10">
        <v>0</v>
      </c>
      <c r="L100" s="10">
        <f>L108</f>
        <v>0</v>
      </c>
      <c r="M100" s="9">
        <f>I100+J100+K100+L100</f>
        <v>150218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150218</v>
      </c>
      <c r="T100" s="11">
        <f>M100/S100*100</f>
        <v>100</v>
      </c>
      <c r="U100" s="10">
        <v>0</v>
      </c>
      <c r="V100" s="10">
        <f>O100/S100*100</f>
        <v>0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3736994.5099999993</v>
      </c>
      <c r="J101" s="8">
        <f t="shared" si="10"/>
        <v>823257.13</v>
      </c>
      <c r="K101" s="10">
        <v>0</v>
      </c>
      <c r="L101" s="10">
        <f>L109</f>
        <v>0</v>
      </c>
      <c r="M101" s="9">
        <f>I101+J101+K101+L101</f>
        <v>4560251.6399999997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4560251.6399999997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71.474246186584196</v>
      </c>
      <c r="J102" s="11">
        <f>J101/J98*100</f>
        <v>33.361029468080062</v>
      </c>
      <c r="K102" s="10">
        <v>0</v>
      </c>
      <c r="L102" s="10">
        <v>0</v>
      </c>
      <c r="M102" s="11">
        <f>M101/M98*100</f>
        <v>59.253520127543958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59.253520127543958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96.135585599872428</v>
      </c>
      <c r="J103" s="20">
        <f>J101/J99*100</f>
        <v>100.00000000000003</v>
      </c>
      <c r="K103" s="15">
        <v>0</v>
      </c>
      <c r="L103" s="10">
        <v>0</v>
      </c>
      <c r="M103" s="11">
        <f>M101/M99*100</f>
        <v>96.810976155659915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96.810976155659915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11845167</v>
      </c>
      <c r="J106" s="17">
        <v>8567369</v>
      </c>
      <c r="K106" s="15">
        <v>0</v>
      </c>
      <c r="L106" s="10">
        <v>0</v>
      </c>
      <c r="M106" s="9">
        <f>I106+J106+K106+L106</f>
        <v>20412536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20412536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3887212.51</v>
      </c>
      <c r="J107" s="17">
        <v>823257.12999999989</v>
      </c>
      <c r="K107" s="15">
        <v>0</v>
      </c>
      <c r="L107" s="10">
        <v>0</v>
      </c>
      <c r="M107" s="9">
        <f>I107+J107+K107+L107</f>
        <v>4710469.6399999997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4710469.6399999997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150218</v>
      </c>
      <c r="J108" s="17">
        <v>0</v>
      </c>
      <c r="K108" s="15">
        <v>0</v>
      </c>
      <c r="L108" s="10">
        <v>0</v>
      </c>
      <c r="M108" s="9">
        <f>I108+J108+K108+L108</f>
        <v>150218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150218</v>
      </c>
      <c r="T108" s="11">
        <f>M108/S108*100</f>
        <v>100</v>
      </c>
      <c r="U108" s="10">
        <v>0</v>
      </c>
      <c r="V108" s="10">
        <f>O108/S108*100</f>
        <v>0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3736994.5099999993</v>
      </c>
      <c r="J109" s="17">
        <v>823257.13</v>
      </c>
      <c r="K109" s="10">
        <v>0</v>
      </c>
      <c r="L109" s="10">
        <v>0</v>
      </c>
      <c r="M109" s="9">
        <f>I109+J109+K109+L109</f>
        <v>4560251.6399999997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4560251.6399999997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31.548685721357909</v>
      </c>
      <c r="J110" s="20">
        <f>J109/J106*100</f>
        <v>9.6092176022767326</v>
      </c>
      <c r="K110" s="10">
        <v>0</v>
      </c>
      <c r="L110" s="10">
        <v>0</v>
      </c>
      <c r="M110" s="11">
        <f>M109/M106*100</f>
        <v>22.340446282617698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22.340446282617698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96.135585599872428</v>
      </c>
      <c r="J111" s="20">
        <f>J109/J107*100</f>
        <v>100.00000000000003</v>
      </c>
      <c r="K111" s="10">
        <v>0</v>
      </c>
      <c r="L111" s="10">
        <v>0</v>
      </c>
      <c r="M111" s="11">
        <f>M109/M107*100</f>
        <v>96.810976155659915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96.810976155659915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22643851</v>
      </c>
      <c r="J130" s="8">
        <f t="shared" si="11"/>
        <v>28516884</v>
      </c>
      <c r="K130" s="8"/>
      <c r="L130" s="8">
        <f>L138</f>
        <v>0</v>
      </c>
      <c r="M130" s="9">
        <f>I130+J130+K130+L130</f>
        <v>51160735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51160735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18136574.43</v>
      </c>
      <c r="J131" s="8">
        <f t="shared" si="11"/>
        <v>6840213.8600000003</v>
      </c>
      <c r="K131" s="8"/>
      <c r="L131" s="8">
        <f>L139</f>
        <v>0</v>
      </c>
      <c r="M131" s="9">
        <f>I131+J131+K131+L131</f>
        <v>24976788.289999999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24976788.289999999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643885</v>
      </c>
      <c r="J132" s="8">
        <f t="shared" si="11"/>
        <v>0</v>
      </c>
      <c r="K132" s="8"/>
      <c r="L132" s="8">
        <f>L140</f>
        <v>0</v>
      </c>
      <c r="M132" s="9">
        <f>I132+J132+K132+L132</f>
        <v>643885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643885</v>
      </c>
      <c r="T132" s="11">
        <f>M132/S132*100</f>
        <v>100</v>
      </c>
      <c r="U132" s="10">
        <v>0</v>
      </c>
      <c r="V132" s="11">
        <f>R132/S132*100</f>
        <v>0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16309019.360000003</v>
      </c>
      <c r="J133" s="8">
        <f t="shared" si="11"/>
        <v>6817710.5699999994</v>
      </c>
      <c r="K133" s="8"/>
      <c r="L133" s="8">
        <f>L141</f>
        <v>0</v>
      </c>
      <c r="M133" s="9">
        <f>I133+J133+K133+L133</f>
        <v>23126729.930000003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23126729.930000003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72.024053505739829</v>
      </c>
      <c r="J134" s="11">
        <f>J133/J130*100</f>
        <v>23.907628091484327</v>
      </c>
      <c r="K134" s="11"/>
      <c r="L134" s="11">
        <v>0</v>
      </c>
      <c r="M134" s="11">
        <f>M133/M130*100</f>
        <v>45.204061141811202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45.204061141811202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89.923372370820985</v>
      </c>
      <c r="J135" s="11">
        <f>J133/J131*100</f>
        <v>99.67101481824136</v>
      </c>
      <c r="K135" s="11"/>
      <c r="L135" s="11" t="e">
        <f>L133/L131*100</f>
        <v>#DIV/0!</v>
      </c>
      <c r="M135" s="11">
        <f>M133/M131*100</f>
        <v>92.592889291772124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92.592889291772124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22643851</v>
      </c>
      <c r="J138" s="8">
        <f t="shared" si="12"/>
        <v>28516884</v>
      </c>
      <c r="K138" s="8"/>
      <c r="L138" s="8">
        <f>L146</f>
        <v>0</v>
      </c>
      <c r="M138" s="9">
        <f>I138+J138+K138+L138</f>
        <v>51160735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51160735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18136574.43</v>
      </c>
      <c r="J139" s="8">
        <f t="shared" si="12"/>
        <v>6840213.8600000003</v>
      </c>
      <c r="K139" s="8"/>
      <c r="L139" s="8">
        <f>L147</f>
        <v>0</v>
      </c>
      <c r="M139" s="9">
        <f>I139+J139+K139+L139</f>
        <v>24976788.289999999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24976788.289999999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643885</v>
      </c>
      <c r="J140" s="8">
        <f t="shared" si="12"/>
        <v>0</v>
      </c>
      <c r="K140" s="8"/>
      <c r="L140" s="8">
        <f>L148</f>
        <v>0</v>
      </c>
      <c r="M140" s="9">
        <f>I140+J140+K140+L140</f>
        <v>643885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643885</v>
      </c>
      <c r="T140" s="11">
        <f>M140/S140*100</f>
        <v>100</v>
      </c>
      <c r="U140" s="10">
        <v>0</v>
      </c>
      <c r="V140" s="11">
        <f>R140/S140*100</f>
        <v>0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16309019.360000003</v>
      </c>
      <c r="J141" s="8">
        <f t="shared" si="12"/>
        <v>6817710.5699999994</v>
      </c>
      <c r="K141" s="8"/>
      <c r="L141" s="8">
        <f>L149</f>
        <v>0</v>
      </c>
      <c r="M141" s="9">
        <f>I141+J141+K141+L141</f>
        <v>23126729.930000003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23126729.930000003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72.024053505739829</v>
      </c>
      <c r="J142" s="11">
        <f>J141/J138*100</f>
        <v>23.907628091484327</v>
      </c>
      <c r="K142" s="11"/>
      <c r="L142" s="11">
        <v>0</v>
      </c>
      <c r="M142" s="11">
        <f>M141/M138*100</f>
        <v>45.204061141811202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45.204061141811202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89.923372370820985</v>
      </c>
      <c r="J143" s="11">
        <f>J141/J139*100</f>
        <v>99.67101481824136</v>
      </c>
      <c r="K143" s="11"/>
      <c r="L143" s="11" t="e">
        <f>L141/L139*100</f>
        <v>#DIV/0!</v>
      </c>
      <c r="M143" s="11">
        <f>M141/M139*100</f>
        <v>92.592889291772124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92.592889291772124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22643851</v>
      </c>
      <c r="J146" s="17">
        <v>28516884</v>
      </c>
      <c r="K146" s="15">
        <v>0</v>
      </c>
      <c r="L146" s="9">
        <v>0</v>
      </c>
      <c r="M146" s="9">
        <f>I146+J146+K146+L146</f>
        <v>51160735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51160735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18136574.43</v>
      </c>
      <c r="J147" s="17">
        <v>6840213.8600000003</v>
      </c>
      <c r="K147" s="15">
        <v>0</v>
      </c>
      <c r="L147" s="9">
        <v>0</v>
      </c>
      <c r="M147" s="9">
        <f>I147+J147+K147+L147</f>
        <v>24976788.289999999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24976788.289999999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643885</v>
      </c>
      <c r="J148" s="17">
        <v>0</v>
      </c>
      <c r="K148" s="15">
        <v>0</v>
      </c>
      <c r="L148" s="9">
        <v>0</v>
      </c>
      <c r="M148" s="9">
        <f>I148+J148+K148+L148</f>
        <v>643885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643885</v>
      </c>
      <c r="T148" s="11">
        <f>M148/S148*100</f>
        <v>100</v>
      </c>
      <c r="U148" s="10">
        <v>0</v>
      </c>
      <c r="V148" s="11">
        <f>R148/S148*100</f>
        <v>0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v>16309019.360000003</v>
      </c>
      <c r="J149" s="17">
        <v>6817710.5699999994</v>
      </c>
      <c r="K149" s="15">
        <v>0</v>
      </c>
      <c r="L149" s="9">
        <v>0</v>
      </c>
      <c r="M149" s="9">
        <f>I149+J149+K149+L149</f>
        <v>23126729.930000003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23126729.930000003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72.024053505739829</v>
      </c>
      <c r="J150" s="11">
        <f>J149/J146*100</f>
        <v>23.907628091484327</v>
      </c>
      <c r="K150" s="10">
        <v>0</v>
      </c>
      <c r="L150" s="11">
        <v>0</v>
      </c>
      <c r="M150" s="11">
        <f>M149/M146*100</f>
        <v>45.204061141811202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45.204061141811202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89.923372370820985</v>
      </c>
      <c r="J151" s="11">
        <f>J149/J147*100</f>
        <v>99.67101481824136</v>
      </c>
      <c r="K151" s="10">
        <v>0</v>
      </c>
      <c r="L151" s="11" t="e">
        <f>L149/L147*100</f>
        <v>#DIV/0!</v>
      </c>
      <c r="M151" s="11">
        <f>M149/M147*100</f>
        <v>92.592889291772124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92.592889291772124</v>
      </c>
      <c r="T151" s="11"/>
      <c r="U151" s="10"/>
      <c r="V151" s="10"/>
      <c r="W151" s="1"/>
    </row>
    <row r="152" spans="1:23" ht="0.95" customHeight="1">
      <c r="A152" s="1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1"/>
    </row>
    <row r="153" spans="1:23" ht="33" customHeight="1">
      <c r="A153" s="1"/>
      <c r="B153" s="1"/>
      <c r="C153" s="27" t="s">
        <v>65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  <mergeCell ref="T8:V8"/>
    <mergeCell ref="H7:H9"/>
    <mergeCell ref="I7:M7"/>
    <mergeCell ref="B2:V2"/>
    <mergeCell ref="B3:V3"/>
    <mergeCell ref="B4:V4"/>
    <mergeCell ref="B5:V5"/>
    <mergeCell ref="B6:V6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660706-6EAF-4E54-A697-5422CBE607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2021-04-21T17:48:31Z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