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4 TRIM 2021 PUB TRIM/"/>
    </mc:Choice>
  </mc:AlternateContent>
  <xr:revisionPtr revIDLastSave="9" documentId="8_{DB94DB2A-FFE2-4380-B31E-172D4A6DF24F}" xr6:coauthVersionLast="47" xr6:coauthVersionMax="47" xr10:uidLastSave="{D8D3159B-5CFD-4A28-A332-F960307CD21F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36" i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<sst xmlns="http://schemas.openxmlformats.org/spreadsheetml/2006/main" count="35" uniqueCount="23">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</sst>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7" zoomScale="115" zoomScaleNormal="115" workbookViewId="0">
      <selection activeCell="E36" sqref="E3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57000000</v>
      </c>
      <c r="D14" s="24">
        <f t="shared" ref="D14:G14" si="0">D24</f>
        <v>0</v>
      </c>
      <c r="E14" s="24">
        <f t="shared" si="0"/>
        <v>57000000</v>
      </c>
      <c r="F14" s="24">
        <f t="shared" si="0"/>
        <v>0</v>
      </c>
      <c r="G14" s="24">
        <f t="shared" si="0"/>
        <v>29636912.969999999</v>
      </c>
      <c r="H14" s="32">
        <f>(G14/E14*1)</f>
        <v>0.5199458415789473</v>
      </c>
      <c r="I14" s="34">
        <f>G14-E14</f>
        <v>-27363087.030000001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f>C34</f>
        <v>130142824</v>
      </c>
      <c r="D18" s="24">
        <f t="shared" ref="D18:G18" si="1">D34</f>
        <v>21784984.229999989</v>
      </c>
      <c r="E18" s="24">
        <f t="shared" si="1"/>
        <v>151927808.22999999</v>
      </c>
      <c r="F18" s="24">
        <f t="shared" si="1"/>
        <v>0</v>
      </c>
      <c r="G18" s="24">
        <f t="shared" si="1"/>
        <v>151927808.22999999</v>
      </c>
      <c r="H18" s="32">
        <f>(G18/E18*1)</f>
        <v>1</v>
      </c>
      <c r="I18" s="34">
        <f>G18-E18</f>
        <v>0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187142824</v>
      </c>
      <c r="D20" s="12">
        <f t="shared" si="2"/>
        <v>21784984.229999989</v>
      </c>
      <c r="E20" s="12">
        <f t="shared" si="2"/>
        <v>208927808.22999999</v>
      </c>
      <c r="F20" s="12">
        <f t="shared" si="2"/>
        <v>0</v>
      </c>
      <c r="G20" s="12">
        <f t="shared" si="2"/>
        <v>181564721.19999999</v>
      </c>
      <c r="H20" s="29">
        <f>(G20/E20*1)</f>
        <v>0.86903089989879612</v>
      </c>
      <c r="I20" s="12">
        <f t="shared" si="2"/>
        <v>-27363087.030000001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57000000</v>
      </c>
      <c r="D24" s="25">
        <f t="shared" ref="D24:F24" si="3">D26+D28</f>
        <v>0</v>
      </c>
      <c r="E24" s="25">
        <f t="shared" si="3"/>
        <v>57000000</v>
      </c>
      <c r="F24" s="25">
        <f t="shared" si="3"/>
        <v>0</v>
      </c>
      <c r="G24" s="25">
        <f>G26+G28</f>
        <v>29636912.969999999</v>
      </c>
      <c r="H24" s="30">
        <f>(G24/E24*1)</f>
        <v>0.5199458415789473</v>
      </c>
      <c r="I24" s="25">
        <f>G24-E24</f>
        <v>-27363087.030000001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25000000</v>
      </c>
      <c r="D26" s="22">
        <v>0</v>
      </c>
      <c r="E26" s="35">
        <f>C26+D26</f>
        <v>25000000</v>
      </c>
      <c r="F26" s="22">
        <v>0</v>
      </c>
      <c r="G26" s="35">
        <v>25900291.460000001</v>
      </c>
      <c r="H26" s="19">
        <f>(G26/E26*1)</f>
        <v>1.0360116584000001</v>
      </c>
      <c r="I26" s="22">
        <f>G26-E26</f>
        <v>900291.46000000089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32000000</v>
      </c>
      <c r="D28" s="22">
        <v>0</v>
      </c>
      <c r="E28" s="35">
        <f>C28+D28</f>
        <v>32000000</v>
      </c>
      <c r="F28" s="22">
        <v>0</v>
      </c>
      <c r="G28" s="35">
        <v>3736621.51</v>
      </c>
      <c r="H28" s="19">
        <f>(G28/E28*1)</f>
        <v>0.1167694221875</v>
      </c>
      <c r="I28" s="22">
        <f>G28-E28</f>
        <v>-28263378.490000002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130142824</v>
      </c>
      <c r="D34" s="24">
        <f t="shared" ref="D34:G34" si="5">D36+D38</f>
        <v>21784984.229999989</v>
      </c>
      <c r="E34" s="24">
        <f t="shared" si="5"/>
        <v>151927808.22999999</v>
      </c>
      <c r="F34" s="24">
        <f t="shared" si="5"/>
        <v>0</v>
      </c>
      <c r="G34" s="24">
        <f t="shared" si="5"/>
        <v>151927808.22999999</v>
      </c>
      <c r="H34" s="32">
        <f>(G34/E34*1)</f>
        <v>1</v>
      </c>
      <c r="I34" s="24">
        <f>G34-E34</f>
        <v>0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130142824</v>
      </c>
      <c r="D36" s="22">
        <f>E36-C36</f>
        <v>21784984.229999989</v>
      </c>
      <c r="E36" s="35">
        <v>151927808.22999999</v>
      </c>
      <c r="F36" s="22">
        <v>0</v>
      </c>
      <c r="G36" s="35">
        <v>151927808.22999999</v>
      </c>
      <c r="H36" s="19">
        <f>(G36/E36*1)</f>
        <v>1</v>
      </c>
      <c r="I36" s="22">
        <f>G36-E36</f>
        <v>0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187142824</v>
      </c>
      <c r="D40" s="23">
        <f t="shared" ref="D40:I40" si="6">D24+D30+D34</f>
        <v>21784984.229999989</v>
      </c>
      <c r="E40" s="23">
        <f t="shared" si="6"/>
        <v>208927808.22999999</v>
      </c>
      <c r="F40" s="23">
        <f t="shared" si="6"/>
        <v>0</v>
      </c>
      <c r="G40" s="23">
        <f t="shared" si="6"/>
        <v>181564721.19999999</v>
      </c>
      <c r="H40" s="29">
        <f>(G40/E40*1)</f>
        <v>0.86903089989879612</v>
      </c>
      <c r="I40" s="12">
        <f t="shared" si="6"/>
        <v>-27363087.030000001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6ABB9-FA80-4BE2-AC8E-E3D0E5D3B07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002F4-3A39-4BDF-B2AE-5EE54C8CB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2022-01-17T20:46:43Z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