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4 TRIM 2021 PUB TRIM/"/>
    </mc:Choice>
  </mc:AlternateContent>
  <xr:revisionPtr revIDLastSave="9" documentId="8_{DB94DB2A-FFE2-4380-B31E-172D4A6DF24F}" xr6:coauthVersionLast="47" xr6:coauthVersionMax="47" xr10:uidLastSave="{D8D3159B-5CFD-4A28-A332-F960307CD21F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D36" i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<sst xmlns="http://schemas.openxmlformats.org/spreadsheetml/2006/main" count="35" uniqueCount="23">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</sst>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7" zoomScale="115" zoomScaleNormal="115" workbookViewId="0">
      <selection activeCell="E36" sqref="E36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8"/>
      <c r="C1" s="28"/>
      <c r="D1" s="28"/>
      <c r="E1" s="28"/>
      <c r="F1" s="28"/>
      <c r="G1" s="28"/>
      <c r="H1" s="28"/>
      <c r="I1" s="28"/>
    </row>
    <row r="2" spans="2:10" s="14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3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4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3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3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7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7" customFormat="1" ht="24" customHeight="1" x14ac:dyDescent="0.2">
      <c r="B10" s="26" t="s">
        <v>3</v>
      </c>
      <c r="C10" s="27" t="s">
        <v>15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</row>
    <row r="11" spans="2:10" s="9" customFormat="1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0">
        <v>0</v>
      </c>
      <c r="I12" s="21">
        <f>G12-E12</f>
        <v>0</v>
      </c>
    </row>
    <row r="13" spans="2:10" ht="6" customHeight="1" x14ac:dyDescent="0.25">
      <c r="B13" s="10"/>
      <c r="C13" s="11"/>
      <c r="D13" s="11"/>
      <c r="E13" s="11"/>
      <c r="F13" s="11"/>
      <c r="G13" s="11"/>
      <c r="H13" s="11"/>
      <c r="I13" s="11"/>
    </row>
    <row r="14" spans="2:10" ht="23.25" customHeight="1" x14ac:dyDescent="0.25">
      <c r="B14" s="4" t="s">
        <v>13</v>
      </c>
      <c r="C14" s="24">
        <f>C24</f>
        <v>57000000</v>
      </c>
      <c r="D14" s="24">
        <f t="shared" ref="D14:G14" si="0">D24</f>
        <v>0</v>
      </c>
      <c r="E14" s="24">
        <f t="shared" si="0"/>
        <v>57000000</v>
      </c>
      <c r="F14" s="24">
        <f t="shared" si="0"/>
        <v>0</v>
      </c>
      <c r="G14" s="24">
        <f t="shared" si="0"/>
        <v>29636912.969999999</v>
      </c>
      <c r="H14" s="32">
        <f>(G14/E14*1)</f>
        <v>0.5199458415789473</v>
      </c>
      <c r="I14" s="34">
        <f>G14-E14</f>
        <v>-27363087.030000001</v>
      </c>
    </row>
    <row r="15" spans="2:10" ht="6" customHeight="1" x14ac:dyDescent="0.25">
      <c r="B15" s="10"/>
      <c r="C15" s="11"/>
      <c r="D15" s="11"/>
      <c r="E15" s="11"/>
      <c r="F15" s="11"/>
      <c r="G15" s="11"/>
      <c r="H15" s="11"/>
      <c r="I15" s="11"/>
    </row>
    <row r="16" spans="2:10" x14ac:dyDescent="0.25">
      <c r="B16" s="3" t="s">
        <v>11</v>
      </c>
      <c r="C16" s="22">
        <v>0</v>
      </c>
      <c r="D16" s="22">
        <v>0</v>
      </c>
      <c r="E16" s="22">
        <f>C16+D16</f>
        <v>0</v>
      </c>
      <c r="F16" s="22">
        <v>0</v>
      </c>
      <c r="G16" s="22">
        <v>0</v>
      </c>
      <c r="H16" s="19">
        <v>0</v>
      </c>
      <c r="I16" s="22">
        <f>G16-E16</f>
        <v>0</v>
      </c>
    </row>
    <row r="17" spans="2:9" ht="6" customHeight="1" x14ac:dyDescent="0.25">
      <c r="B17" s="10"/>
      <c r="C17" s="11"/>
      <c r="D17" s="11"/>
      <c r="E17" s="11"/>
      <c r="F17" s="11"/>
      <c r="G17" s="11"/>
      <c r="H17" s="11"/>
      <c r="I17" s="11"/>
    </row>
    <row r="18" spans="2:9" ht="24" customHeight="1" x14ac:dyDescent="0.25">
      <c r="B18" s="4" t="s">
        <v>12</v>
      </c>
      <c r="C18" s="24">
        <f>C34</f>
        <v>130142824</v>
      </c>
      <c r="D18" s="24">
        <f t="shared" ref="D18:G18" si="1">D34</f>
        <v>21784984.229999989</v>
      </c>
      <c r="E18" s="24">
        <f t="shared" si="1"/>
        <v>151927808.22999999</v>
      </c>
      <c r="F18" s="24">
        <f t="shared" si="1"/>
        <v>0</v>
      </c>
      <c r="G18" s="24">
        <f t="shared" si="1"/>
        <v>151927808.22999999</v>
      </c>
      <c r="H18" s="32">
        <f>(G18/E18*1)</f>
        <v>1</v>
      </c>
      <c r="I18" s="34">
        <f>G18-E18</f>
        <v>0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2">
        <f t="shared" ref="C20:I20" si="2">SUM(C12:C19)</f>
        <v>187142824</v>
      </c>
      <c r="D20" s="12">
        <f t="shared" si="2"/>
        <v>21784984.229999989</v>
      </c>
      <c r="E20" s="12">
        <f t="shared" si="2"/>
        <v>208927808.22999999</v>
      </c>
      <c r="F20" s="12">
        <f t="shared" si="2"/>
        <v>0</v>
      </c>
      <c r="G20" s="12">
        <f t="shared" si="2"/>
        <v>181564721.19999999</v>
      </c>
      <c r="H20" s="29">
        <f>(G20/E20*1)</f>
        <v>0.86903089989879612</v>
      </c>
      <c r="I20" s="12">
        <f t="shared" si="2"/>
        <v>-27363087.030000001</v>
      </c>
    </row>
    <row r="21" spans="2:9" x14ac:dyDescent="0.25"/>
    <row r="22" spans="2:9" s="18" customFormat="1" ht="23.25" customHeight="1" x14ac:dyDescent="0.2">
      <c r="B22" s="26" t="s">
        <v>3</v>
      </c>
      <c r="C22" s="27" t="s">
        <v>15</v>
      </c>
      <c r="D22" s="27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27" t="s">
        <v>9</v>
      </c>
    </row>
    <row r="23" spans="2:9" s="9" customFormat="1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5" t="s">
        <v>13</v>
      </c>
      <c r="C24" s="25">
        <f>C26+C28</f>
        <v>57000000</v>
      </c>
      <c r="D24" s="25">
        <f t="shared" ref="D24:F24" si="3">D26+D28</f>
        <v>0</v>
      </c>
      <c r="E24" s="25">
        <f t="shared" si="3"/>
        <v>57000000</v>
      </c>
      <c r="F24" s="25">
        <f t="shared" si="3"/>
        <v>0</v>
      </c>
      <c r="G24" s="25">
        <f>G26+G28</f>
        <v>29636912.969999999</v>
      </c>
      <c r="H24" s="30">
        <f>(G24/E24*1)</f>
        <v>0.5199458415789473</v>
      </c>
      <c r="I24" s="25">
        <f>G24-E24</f>
        <v>-27363087.030000001</v>
      </c>
    </row>
    <row r="25" spans="2:9" ht="6" customHeight="1" x14ac:dyDescent="0.25">
      <c r="B25" s="10"/>
      <c r="C25" s="11"/>
      <c r="D25" s="11"/>
      <c r="E25" s="11"/>
      <c r="F25" s="11"/>
      <c r="G25" s="11"/>
      <c r="H25" s="31"/>
      <c r="I25" s="11"/>
    </row>
    <row r="26" spans="2:9" ht="25.5" customHeight="1" x14ac:dyDescent="0.25">
      <c r="B26" s="4" t="s">
        <v>16</v>
      </c>
      <c r="C26" s="35">
        <v>25000000</v>
      </c>
      <c r="D26" s="22">
        <v>0</v>
      </c>
      <c r="E26" s="35">
        <f>C26+D26</f>
        <v>25000000</v>
      </c>
      <c r="F26" s="22">
        <v>0</v>
      </c>
      <c r="G26" s="35">
        <v>25900291.460000001</v>
      </c>
      <c r="H26" s="19">
        <f>(G26/E26*1)</f>
        <v>1.0360116584000001</v>
      </c>
      <c r="I26" s="22">
        <f>G26-E26</f>
        <v>900291.46000000089</v>
      </c>
    </row>
    <row r="27" spans="2:9" ht="6" customHeight="1" x14ac:dyDescent="0.25">
      <c r="B27" s="10"/>
      <c r="C27" s="11"/>
      <c r="D27" s="11"/>
      <c r="E27" s="11"/>
      <c r="F27" s="11"/>
      <c r="G27" s="11"/>
      <c r="H27" s="31"/>
      <c r="I27" s="11"/>
    </row>
    <row r="28" spans="2:9" ht="24" x14ac:dyDescent="0.25">
      <c r="B28" s="4" t="s">
        <v>17</v>
      </c>
      <c r="C28" s="35">
        <v>32000000</v>
      </c>
      <c r="D28" s="22">
        <v>0</v>
      </c>
      <c r="E28" s="35">
        <f>C28+D28</f>
        <v>32000000</v>
      </c>
      <c r="F28" s="22">
        <v>0</v>
      </c>
      <c r="G28" s="35">
        <v>3736621.51</v>
      </c>
      <c r="H28" s="19">
        <f>(G28/E28*1)</f>
        <v>0.1167694221875</v>
      </c>
      <c r="I28" s="22">
        <f>G28-E28</f>
        <v>-28263378.490000002</v>
      </c>
    </row>
    <row r="29" spans="2:9" ht="6" customHeight="1" x14ac:dyDescent="0.25">
      <c r="B29" s="10"/>
      <c r="C29" s="11"/>
      <c r="D29" s="11"/>
      <c r="E29" s="11"/>
      <c r="F29" s="11"/>
      <c r="G29" s="11"/>
      <c r="H29" s="31"/>
      <c r="I29" s="11"/>
    </row>
    <row r="30" spans="2:9" x14ac:dyDescent="0.25">
      <c r="B30" s="4" t="s">
        <v>11</v>
      </c>
      <c r="C30" s="24">
        <f>C32</f>
        <v>0</v>
      </c>
      <c r="D30" s="24">
        <f t="shared" ref="D30:G30" si="4">D32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32">
        <v>0</v>
      </c>
      <c r="I30" s="24">
        <f>G30-E30</f>
        <v>0</v>
      </c>
    </row>
    <row r="31" spans="2:9" ht="6" customHeight="1" x14ac:dyDescent="0.25">
      <c r="B31" s="10"/>
      <c r="C31" s="11"/>
      <c r="D31" s="11"/>
      <c r="E31" s="11"/>
      <c r="F31" s="11"/>
      <c r="G31" s="11"/>
      <c r="H31" s="31"/>
      <c r="I31" s="11"/>
    </row>
    <row r="32" spans="2:9" x14ac:dyDescent="0.25">
      <c r="B32" s="4" t="s">
        <v>11</v>
      </c>
      <c r="C32" s="22">
        <v>0</v>
      </c>
      <c r="D32" s="22">
        <v>0</v>
      </c>
      <c r="E32" s="22">
        <f>C32+D32</f>
        <v>0</v>
      </c>
      <c r="F32" s="22">
        <v>0</v>
      </c>
      <c r="G32" s="22">
        <v>0</v>
      </c>
      <c r="H32" s="19">
        <v>0</v>
      </c>
      <c r="I32" s="22">
        <f>G32-E32</f>
        <v>0</v>
      </c>
    </row>
    <row r="33" spans="2:9" ht="6" customHeight="1" x14ac:dyDescent="0.25">
      <c r="B33" s="10"/>
      <c r="C33" s="11"/>
      <c r="D33" s="11"/>
      <c r="E33" s="11"/>
      <c r="F33" s="11"/>
      <c r="G33" s="11"/>
      <c r="H33" s="31"/>
      <c r="I33" s="11"/>
    </row>
    <row r="34" spans="2:9" ht="26.25" customHeight="1" x14ac:dyDescent="0.25">
      <c r="B34" s="16" t="s">
        <v>18</v>
      </c>
      <c r="C34" s="24">
        <f>C36+C38</f>
        <v>130142824</v>
      </c>
      <c r="D34" s="24">
        <f t="shared" ref="D34:G34" si="5">D36+D38</f>
        <v>21784984.229999989</v>
      </c>
      <c r="E34" s="24">
        <f t="shared" si="5"/>
        <v>151927808.22999999</v>
      </c>
      <c r="F34" s="24">
        <f t="shared" si="5"/>
        <v>0</v>
      </c>
      <c r="G34" s="24">
        <f t="shared" si="5"/>
        <v>151927808.22999999</v>
      </c>
      <c r="H34" s="32">
        <f>(G34/E34*1)</f>
        <v>1</v>
      </c>
      <c r="I34" s="24">
        <f>G34-E34</f>
        <v>0</v>
      </c>
    </row>
    <row r="35" spans="2:9" ht="6" customHeight="1" x14ac:dyDescent="0.25">
      <c r="B35" s="10"/>
      <c r="C35" s="11"/>
      <c r="D35" s="11"/>
      <c r="E35" s="11"/>
      <c r="F35" s="11"/>
      <c r="G35" s="11"/>
      <c r="H35" s="31"/>
      <c r="I35" s="11"/>
    </row>
    <row r="36" spans="2:9" ht="24.75" customHeight="1" x14ac:dyDescent="0.25">
      <c r="B36" s="4" t="s">
        <v>19</v>
      </c>
      <c r="C36" s="35">
        <v>130142824</v>
      </c>
      <c r="D36" s="22">
        <f>E36-C36</f>
        <v>21784984.229999989</v>
      </c>
      <c r="E36" s="35">
        <v>151927808.22999999</v>
      </c>
      <c r="F36" s="22">
        <v>0</v>
      </c>
      <c r="G36" s="35">
        <v>151927808.22999999</v>
      </c>
      <c r="H36" s="19">
        <f>(G36/E36*1)</f>
        <v>1</v>
      </c>
      <c r="I36" s="22">
        <f>G36-E36</f>
        <v>0</v>
      </c>
    </row>
    <row r="37" spans="2:9" ht="6" customHeight="1" x14ac:dyDescent="0.25">
      <c r="B37" s="10"/>
      <c r="C37" s="11"/>
      <c r="D37" s="11"/>
      <c r="E37" s="11"/>
      <c r="F37" s="11"/>
      <c r="G37" s="11"/>
      <c r="H37" s="31"/>
      <c r="I37" s="11"/>
    </row>
    <row r="38" spans="2:9" x14ac:dyDescent="0.25">
      <c r="B38" s="4" t="s">
        <v>20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19">
        <v>0</v>
      </c>
      <c r="I38" s="22">
        <f>G38-E38</f>
        <v>0</v>
      </c>
    </row>
    <row r="39" spans="2:9" ht="6" customHeight="1" x14ac:dyDescent="0.25">
      <c r="B39" s="5"/>
      <c r="C39" s="22"/>
      <c r="D39" s="22"/>
      <c r="E39" s="22"/>
      <c r="F39" s="22"/>
      <c r="G39" s="22"/>
      <c r="H39" s="33"/>
      <c r="I39" s="6"/>
    </row>
    <row r="40" spans="2:9" x14ac:dyDescent="0.25">
      <c r="B40" s="1" t="s">
        <v>2</v>
      </c>
      <c r="C40" s="23">
        <f>C24+C30+C34</f>
        <v>187142824</v>
      </c>
      <c r="D40" s="23">
        <f t="shared" ref="D40:I40" si="6">D24+D30+D34</f>
        <v>21784984.229999989</v>
      </c>
      <c r="E40" s="23">
        <f t="shared" si="6"/>
        <v>208927808.22999999</v>
      </c>
      <c r="F40" s="23">
        <f t="shared" si="6"/>
        <v>0</v>
      </c>
      <c r="G40" s="23">
        <f t="shared" si="6"/>
        <v>181564721.19999999</v>
      </c>
      <c r="H40" s="29">
        <f>(G40/E40*1)</f>
        <v>0.86903089989879612</v>
      </c>
      <c r="I40" s="12">
        <f t="shared" si="6"/>
        <v>-27363087.030000001</v>
      </c>
    </row>
    <row r="43" spans="2:9" hidden="1" x14ac:dyDescent="0.25">
      <c r="G43" s="36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6ABB9-FA80-4BE2-AC8E-E3D0E5D3B07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2002F4-3A39-4BDF-B2AE-5EE54C8CB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2022-01-17T20:46:43Z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