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2 TRIM 2021 PUB TRIM/"/>
    </mc:Choice>
  </mc:AlternateContent>
  <xr:revisionPtr revIDLastSave="8" documentId="8_{963EF8D6-F1F1-422B-8AAB-B67A1F3ADA6D}" xr6:coauthVersionLast="47" xr6:coauthVersionMax="47" xr10:uidLastSave="{2AE9D573-E978-4812-AEC6-426143EBFED3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<sst xmlns="http://schemas.openxmlformats.org/spreadsheetml/2006/main" count="35" uniqueCount="23">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</sst>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4" zoomScale="115" zoomScaleNormal="115" workbookViewId="0">
      <selection activeCell="G36" sqref="G3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15546576</v>
      </c>
      <c r="D14" s="24">
        <f t="shared" ref="D14:G14" si="0">D24</f>
        <v>0</v>
      </c>
      <c r="E14" s="24">
        <f t="shared" si="0"/>
        <v>15546576</v>
      </c>
      <c r="F14" s="24">
        <f t="shared" si="0"/>
        <v>0</v>
      </c>
      <c r="G14" s="24">
        <f t="shared" si="0"/>
        <v>11950741.15</v>
      </c>
      <c r="H14" s="32">
        <f>(G14/E14*1)</f>
        <v>0.76870567191129424</v>
      </c>
      <c r="I14" s="34">
        <f>G14-E14</f>
        <v>-3595834.8499999996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v>60175928</v>
      </c>
      <c r="D18" s="24">
        <f t="shared" ref="D18:G18" si="1">D34</f>
        <v>-22797365.81000001</v>
      </c>
      <c r="E18" s="24">
        <f t="shared" si="1"/>
        <v>64912088.18999999</v>
      </c>
      <c r="F18" s="24">
        <f t="shared" si="1"/>
        <v>0</v>
      </c>
      <c r="G18" s="24">
        <f t="shared" si="1"/>
        <v>63747605.359999999</v>
      </c>
      <c r="H18" s="32">
        <f>(G18/E18*1)</f>
        <v>0.98206061671299949</v>
      </c>
      <c r="I18" s="34">
        <f>G18-E18</f>
        <v>-1164482.8299999908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75722504</v>
      </c>
      <c r="D20" s="12">
        <f t="shared" si="2"/>
        <v>-22797365.81000001</v>
      </c>
      <c r="E20" s="12">
        <f t="shared" si="2"/>
        <v>80458664.189999998</v>
      </c>
      <c r="F20" s="12">
        <f t="shared" si="2"/>
        <v>0</v>
      </c>
      <c r="G20" s="12">
        <f t="shared" si="2"/>
        <v>75698346.510000005</v>
      </c>
      <c r="H20" s="29">
        <f>(G20/E20*1)</f>
        <v>0.94083523846780892</v>
      </c>
      <c r="I20" s="12">
        <f t="shared" si="2"/>
        <v>-4760317.6799999904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15546576</v>
      </c>
      <c r="D24" s="25">
        <f t="shared" ref="D24:F24" si="3">D26+D28</f>
        <v>0</v>
      </c>
      <c r="E24" s="25">
        <f t="shared" si="3"/>
        <v>15546576</v>
      </c>
      <c r="F24" s="25">
        <f t="shared" si="3"/>
        <v>0</v>
      </c>
      <c r="G24" s="25">
        <f>G26+G28</f>
        <v>11950741.15</v>
      </c>
      <c r="H24" s="30">
        <f>(G24/E24*1)</f>
        <v>0.76870567191129424</v>
      </c>
      <c r="I24" s="25">
        <f>G24-E24</f>
        <v>-3595834.8499999996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13700000</v>
      </c>
      <c r="D26" s="22">
        <v>0</v>
      </c>
      <c r="E26" s="35">
        <f>C26+D26</f>
        <v>13700000</v>
      </c>
      <c r="F26" s="22">
        <v>0</v>
      </c>
      <c r="G26" s="35">
        <v>10933245.43</v>
      </c>
      <c r="H26" s="19">
        <f>(G26/E26*1)</f>
        <v>0.79804711167883213</v>
      </c>
      <c r="I26" s="22">
        <f>G26-E26</f>
        <v>-2766754.5700000003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1846576</v>
      </c>
      <c r="D28" s="22">
        <v>0</v>
      </c>
      <c r="E28" s="35">
        <f>C28+D28</f>
        <v>1846576</v>
      </c>
      <c r="F28" s="22">
        <v>0</v>
      </c>
      <c r="G28" s="35">
        <v>1017495.72</v>
      </c>
      <c r="H28" s="19">
        <f>(G28/E28*1)</f>
        <v>0.55101751566141877</v>
      </c>
      <c r="I28" s="22">
        <f>G28-E28</f>
        <v>-829080.28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87709454</v>
      </c>
      <c r="D34" s="24">
        <f t="shared" ref="D34:G34" si="5">D36+D38</f>
        <v>-22797365.81000001</v>
      </c>
      <c r="E34" s="24">
        <f t="shared" si="5"/>
        <v>64912088.18999999</v>
      </c>
      <c r="F34" s="24">
        <f t="shared" si="5"/>
        <v>0</v>
      </c>
      <c r="G34" s="24">
        <f t="shared" si="5"/>
        <v>63747605.359999999</v>
      </c>
      <c r="H34" s="32">
        <f>(G34/E34*1)</f>
        <v>0.98206061671299949</v>
      </c>
      <c r="I34" s="24">
        <f>G34-E34</f>
        <v>-1164482.8299999908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87709454</v>
      </c>
      <c r="D36" s="22">
        <f>E36-C36</f>
        <v>-22797365.81000001</v>
      </c>
      <c r="E36" s="35">
        <v>64912088.18999999</v>
      </c>
      <c r="F36" s="22">
        <v>0</v>
      </c>
      <c r="G36" s="35">
        <v>63747605.359999999</v>
      </c>
      <c r="H36" s="19">
        <f>(G36/E36*1)</f>
        <v>0.98206061671299949</v>
      </c>
      <c r="I36" s="22">
        <f>G36-E36</f>
        <v>-1164482.8299999908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103256030</v>
      </c>
      <c r="D40" s="23">
        <f t="shared" ref="D40:I40" si="6">D24+D30+D34</f>
        <v>-22797365.81000001</v>
      </c>
      <c r="E40" s="23">
        <f t="shared" si="6"/>
        <v>80458664.189999998</v>
      </c>
      <c r="F40" s="23">
        <f t="shared" si="6"/>
        <v>0</v>
      </c>
      <c r="G40" s="23">
        <f t="shared" si="6"/>
        <v>75698346.510000005</v>
      </c>
      <c r="H40" s="29">
        <f>(G40/E40*1)</f>
        <v>0.94083523846780892</v>
      </c>
      <c r="I40" s="12">
        <f t="shared" si="6"/>
        <v>-4760317.6799999904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6ABB9-FA80-4BE2-AC8E-E3D0E5D3B07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b0fb480-4a0e-480c-bffa-945dc71267f6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ab03d8d6-e7e1-40df-8dbc-83f41f20c0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2021-07-19T18:58:38Z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