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1 TRIM 2022 PUB TRIM/"/>
    </mc:Choice>
  </mc:AlternateContent>
  <xr:revisionPtr revIDLastSave="99" documentId="8_{82124599-B9EA-4ABA-B9CB-F001DE96AE77}" xr6:coauthVersionLast="47" xr6:coauthVersionMax="47" xr10:uidLastSave="{13DAE66D-8D2D-4361-B115-313009352CC2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H22" i="1"/>
  <c r="I22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F21" i="1" l="1"/>
  <c r="I21" i="1"/>
  <c r="I11" i="1" s="1"/>
  <c r="I10" i="1" s="1"/>
  <c r="G21" i="1"/>
  <c r="H21" i="1"/>
  <c r="H11" i="1" s="1"/>
  <c r="H10" i="1"/>
  <c r="J30" i="1"/>
  <c r="M30" i="1" s="1"/>
  <c r="J22" i="1"/>
  <c r="M22" i="1" s="1"/>
  <c r="G11" i="1"/>
  <c r="G10" i="1" s="1"/>
  <c r="N22" i="1"/>
  <c r="J13" i="1"/>
  <c r="J12" i="1" s="1"/>
  <c r="F11" i="1"/>
  <c r="N21" i="1" l="1"/>
  <c r="J21" i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<sst xmlns="http://schemas.openxmlformats.org/spreadsheetml/2006/main" count="78" uniqueCount="74">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</sst>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F31" sqref="F31:F39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30" t="s">
        <v>4</v>
      </c>
      <c r="C7" s="30"/>
      <c r="D7" s="30"/>
      <c r="E7" s="30"/>
      <c r="F7" s="31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1"/>
    </row>
    <row r="8" spans="1:15" ht="15" customHeight="1">
      <c r="A8" s="1"/>
      <c r="B8" s="2"/>
      <c r="C8" s="3"/>
      <c r="D8" s="29" t="s">
        <v>10</v>
      </c>
      <c r="E8" s="29"/>
      <c r="F8" s="31"/>
      <c r="G8" s="28"/>
      <c r="H8" s="28"/>
      <c r="I8" s="28"/>
      <c r="J8" s="28"/>
      <c r="K8" s="1"/>
    </row>
    <row r="9" spans="1:15" ht="15" customHeight="1">
      <c r="A9" s="1"/>
      <c r="B9" s="4"/>
      <c r="C9" s="5"/>
      <c r="D9" s="5"/>
      <c r="E9" s="6" t="s">
        <v>11</v>
      </c>
      <c r="F9" s="31"/>
      <c r="G9" s="28"/>
      <c r="H9" s="28"/>
      <c r="I9" s="28"/>
      <c r="J9" s="28"/>
      <c r="K9" s="1"/>
    </row>
    <row r="10" spans="1:15" ht="21.95" customHeight="1">
      <c r="A10" s="1"/>
      <c r="B10" s="22" t="s">
        <v>12</v>
      </c>
      <c r="C10" s="22"/>
      <c r="D10" s="22"/>
      <c r="E10" s="22"/>
      <c r="F10" s="7">
        <f>F11+F44</f>
        <v>59418078</v>
      </c>
      <c r="G10" s="7">
        <f>G11+G44</f>
        <v>51377131.280000001</v>
      </c>
      <c r="H10" s="7">
        <f>H11+H44</f>
        <v>0</v>
      </c>
      <c r="I10" s="7">
        <f>I11+I44</f>
        <v>40673976.18</v>
      </c>
      <c r="J10" s="7">
        <f>J11+J44</f>
        <v>10703155.100000005</v>
      </c>
      <c r="K10" s="1"/>
    </row>
    <row r="11" spans="1:15" ht="21.95" customHeight="1">
      <c r="A11" s="1"/>
      <c r="B11" s="22" t="s">
        <v>13</v>
      </c>
      <c r="C11" s="22"/>
      <c r="D11" s="22"/>
      <c r="E11" s="22"/>
      <c r="F11" s="7">
        <f>F12+F21+F40</f>
        <v>59418078</v>
      </c>
      <c r="G11" s="7">
        <f>G12+G21+G40</f>
        <v>51377131.280000001</v>
      </c>
      <c r="H11" s="7">
        <f>H12+H21+H40</f>
        <v>0</v>
      </c>
      <c r="I11" s="7">
        <f>I12+I21+I40</f>
        <v>40673976.18</v>
      </c>
      <c r="J11" s="7">
        <f>J12+J21+J40</f>
        <v>10703155.100000005</v>
      </c>
      <c r="K11" s="1"/>
      <c r="M11" s="19"/>
      <c r="N11" s="19"/>
    </row>
    <row r="12" spans="1:15" ht="17.100000000000001" customHeight="1">
      <c r="A12" s="1"/>
      <c r="B12" s="25" t="s">
        <v>14</v>
      </c>
      <c r="C12" s="25"/>
      <c r="D12" s="25"/>
      <c r="E12" s="25"/>
      <c r="F12" s="8">
        <f>F13</f>
        <v>27908382</v>
      </c>
      <c r="G12" s="8">
        <f>G13</f>
        <v>23679574.550000001</v>
      </c>
      <c r="H12" s="8">
        <f>H13</f>
        <v>0</v>
      </c>
      <c r="I12" s="8">
        <f>I13</f>
        <v>33310442.759999998</v>
      </c>
      <c r="J12" s="8">
        <f>J13</f>
        <v>-9630868.2100000009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1" t="s">
        <v>16</v>
      </c>
      <c r="E13" s="21"/>
      <c r="F13" s="8">
        <f>SUM(F14:F20)</f>
        <v>27908382</v>
      </c>
      <c r="G13" s="8">
        <f>SUM(G14:G20)</f>
        <v>23679574.550000001</v>
      </c>
      <c r="H13" s="8">
        <f>SUM(H14:H20)</f>
        <v>0</v>
      </c>
      <c r="I13" s="8">
        <f>SUM(I14:I20)</f>
        <v>33310442.759999998</v>
      </c>
      <c r="J13" s="8">
        <f>SUM(J14:J20)</f>
        <v>-9630868.2100000009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5644567</v>
      </c>
      <c r="G14" s="9">
        <v>5269648.1999999993</v>
      </c>
      <c r="H14" s="9">
        <v>0</v>
      </c>
      <c r="I14" s="9">
        <v>7245666.7599999998</v>
      </c>
      <c r="J14" s="9">
        <f>G14-I14</f>
        <v>-1976018.5600000005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7084425</v>
      </c>
      <c r="G15" s="9">
        <v>6494119.2499999991</v>
      </c>
      <c r="H15" s="9">
        <v>0</v>
      </c>
      <c r="I15" s="9">
        <v>9005354.6500000004</v>
      </c>
      <c r="J15" s="9">
        <f t="shared" ref="J15:J20" si="0">G15-I15</f>
        <v>-2511235.4000000013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2971059</v>
      </c>
      <c r="G16" s="9">
        <v>795688.54999999993</v>
      </c>
      <c r="H16" s="9">
        <v>0</v>
      </c>
      <c r="I16" s="9">
        <v>1070978.3199999998</v>
      </c>
      <c r="J16" s="9">
        <f t="shared" si="0"/>
        <v>-275289.7699999999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5183636</v>
      </c>
      <c r="G17" s="9">
        <v>4916855.66</v>
      </c>
      <c r="H17" s="9">
        <v>0</v>
      </c>
      <c r="I17" s="9">
        <v>7122040.1799999997</v>
      </c>
      <c r="J17" s="9">
        <f t="shared" si="0"/>
        <v>-2205184.5199999996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7024695</v>
      </c>
      <c r="G18" s="9">
        <v>6150643.2599999998</v>
      </c>
      <c r="H18" s="9">
        <v>0</v>
      </c>
      <c r="I18" s="9">
        <v>8798974.3599999994</v>
      </c>
      <c r="J18" s="9">
        <f t="shared" si="0"/>
        <v>-2648331.0999999996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52619.63</v>
      </c>
      <c r="H20" s="9">
        <v>0</v>
      </c>
      <c r="I20" s="9">
        <v>67428.489999999991</v>
      </c>
      <c r="J20" s="9">
        <f t="shared" si="0"/>
        <v>-14808.859999999993</v>
      </c>
      <c r="K20" s="1"/>
    </row>
    <row r="21" spans="1:14" ht="17.100000000000001" customHeight="1">
      <c r="A21" s="1"/>
      <c r="B21" s="25" t="s">
        <v>31</v>
      </c>
      <c r="C21" s="25"/>
      <c r="D21" s="25"/>
      <c r="E21" s="25"/>
      <c r="F21" s="8">
        <f>F22+F30</f>
        <v>31509696</v>
      </c>
      <c r="G21" s="8">
        <f>G22+G30</f>
        <v>27697556.73</v>
      </c>
      <c r="H21" s="8">
        <f>H22+H30</f>
        <v>0</v>
      </c>
      <c r="I21" s="8">
        <f>I22+I30</f>
        <v>7363533.4199999999</v>
      </c>
      <c r="J21" s="8">
        <f>J22+J30</f>
        <v>20334023.310000006</v>
      </c>
      <c r="K21" s="1"/>
      <c r="M21" s="19">
        <f>J21/G21</f>
        <v>0.73414501893503314</v>
      </c>
      <c r="N21" s="19">
        <f>G21/F21</f>
        <v>0.87901694545069553</v>
      </c>
    </row>
    <row r="22" spans="1:14" ht="17.100000000000001" customHeight="1">
      <c r="A22" s="1"/>
      <c r="B22" s="10"/>
      <c r="C22" s="11" t="s">
        <v>32</v>
      </c>
      <c r="D22" s="21" t="s">
        <v>33</v>
      </c>
      <c r="E22" s="21"/>
      <c r="F22" s="8">
        <f>SUM(F23:F29)</f>
        <v>277058</v>
      </c>
      <c r="G22" s="8">
        <f>SUM(G23:G29)</f>
        <v>134795.22</v>
      </c>
      <c r="H22" s="8">
        <f>SUM(H23:H29)</f>
        <v>0</v>
      </c>
      <c r="I22" s="8">
        <f>SUM(I23:I29)</f>
        <v>51453.440000000002</v>
      </c>
      <c r="J22" s="8">
        <f>SUM(J23:J29)</f>
        <v>83341.78</v>
      </c>
      <c r="K22" s="1"/>
      <c r="M22" s="19">
        <f>J22/G22</f>
        <v>0.61828438723568979</v>
      </c>
      <c r="N22" s="19">
        <f>G22/F22</f>
        <v>0.48652347161966086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72627</v>
      </c>
      <c r="G23" s="9">
        <v>0</v>
      </c>
      <c r="H23" s="9">
        <v>0</v>
      </c>
      <c r="I23" s="9">
        <v>0</v>
      </c>
      <c r="J23" s="9">
        <f>G23-I23</f>
        <v>0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119403</v>
      </c>
      <c r="G24" s="9">
        <v>110200</v>
      </c>
      <c r="H24" s="9">
        <v>0</v>
      </c>
      <c r="I24" s="9">
        <v>2263</v>
      </c>
      <c r="J24" s="9">
        <f t="shared" ref="J24:J38" si="1">G24-I24</f>
        <v>107937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0</v>
      </c>
      <c r="G25" s="9">
        <v>0</v>
      </c>
      <c r="H25" s="9">
        <v>0</v>
      </c>
      <c r="I25" s="9">
        <v>0</v>
      </c>
      <c r="J25" s="9">
        <f t="shared" si="1"/>
        <v>0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10028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75000</v>
      </c>
      <c r="G27" s="9">
        <v>24595.22</v>
      </c>
      <c r="H27" s="9">
        <v>0</v>
      </c>
      <c r="I27" s="9">
        <v>49190.44</v>
      </c>
      <c r="J27" s="9">
        <f t="shared" si="1"/>
        <v>-24595.22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0</v>
      </c>
      <c r="G28" s="9">
        <v>0</v>
      </c>
      <c r="H28" s="9">
        <v>0</v>
      </c>
      <c r="I28" s="9">
        <v>0</v>
      </c>
      <c r="J28" s="9">
        <f t="shared" si="1"/>
        <v>0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11" t="s">
        <v>48</v>
      </c>
      <c r="D30" s="21" t="s">
        <v>49</v>
      </c>
      <c r="E30" s="21"/>
      <c r="F30" s="8">
        <f>SUM(F31:F39)</f>
        <v>31232638</v>
      </c>
      <c r="G30" s="8">
        <f>SUM(G31:G39)</f>
        <v>27562761.510000002</v>
      </c>
      <c r="H30" s="8">
        <f>SUM(H31:H39)</f>
        <v>0</v>
      </c>
      <c r="I30" s="8">
        <f>SUM(I31:I39)</f>
        <v>7312079.9799999995</v>
      </c>
      <c r="J30" s="8">
        <f>SUM(J31:J39)</f>
        <v>20250681.530000005</v>
      </c>
      <c r="K30" s="1"/>
      <c r="M30" s="19">
        <f>J30/G30</f>
        <v>0.73471163339902956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907064</v>
      </c>
      <c r="G31" s="9">
        <v>599949.98</v>
      </c>
      <c r="H31" s="9">
        <v>0</v>
      </c>
      <c r="I31" s="9">
        <v>721568.48</v>
      </c>
      <c r="J31" s="9">
        <f t="shared" si="1"/>
        <v>-121618.5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1673178</v>
      </c>
      <c r="G32" s="9">
        <v>2219438.35</v>
      </c>
      <c r="H32" s="9">
        <v>0</v>
      </c>
      <c r="I32" s="9">
        <v>2541588.27</v>
      </c>
      <c r="J32" s="9">
        <f t="shared" si="1"/>
        <v>-322149.91999999993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24079723</v>
      </c>
      <c r="G33" s="9">
        <v>23273917.620000001</v>
      </c>
      <c r="H33" s="9">
        <v>0</v>
      </c>
      <c r="I33" s="9">
        <v>2787772.75</v>
      </c>
      <c r="J33" s="9">
        <f t="shared" si="1"/>
        <v>20486144.870000001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2889151</v>
      </c>
      <c r="G34" s="9">
        <v>244887.47</v>
      </c>
      <c r="H34" s="9">
        <v>0</v>
      </c>
      <c r="I34" s="9">
        <v>251746.47</v>
      </c>
      <c r="J34" s="9">
        <f t="shared" si="1"/>
        <v>-6859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471212</v>
      </c>
      <c r="G35" s="9">
        <v>203041.09</v>
      </c>
      <c r="H35" s="9">
        <v>0</v>
      </c>
      <c r="I35" s="9">
        <v>280466.55999999994</v>
      </c>
      <c r="J35" s="9">
        <f t="shared" si="1"/>
        <v>-77425.469999999943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536616</v>
      </c>
      <c r="G36" s="9">
        <v>536616</v>
      </c>
      <c r="H36" s="9">
        <v>0</v>
      </c>
      <c r="I36" s="9">
        <v>155701</v>
      </c>
      <c r="J36" s="9">
        <f t="shared" si="1"/>
        <v>380915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0</v>
      </c>
      <c r="G37" s="9">
        <v>0</v>
      </c>
      <c r="H37" s="9">
        <v>0</v>
      </c>
      <c r="I37" s="9">
        <v>26014.799999999999</v>
      </c>
      <c r="J37" s="9">
        <f t="shared" si="1"/>
        <v>-26014.799999999999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0</v>
      </c>
      <c r="G38" s="9">
        <v>0</v>
      </c>
      <c r="H38" s="9">
        <v>0</v>
      </c>
      <c r="I38" s="9">
        <v>51270.65</v>
      </c>
      <c r="J38" s="9">
        <f t="shared" si="1"/>
        <v>-51270.65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675694</v>
      </c>
      <c r="G39" s="9">
        <v>484911</v>
      </c>
      <c r="H39" s="9">
        <v>0</v>
      </c>
      <c r="I39" s="9">
        <v>495951</v>
      </c>
      <c r="J39" s="9">
        <f>G39-I39</f>
        <v>-11040</v>
      </c>
      <c r="K39" s="1"/>
    </row>
    <row r="40" spans="1:14" ht="17.100000000000001" customHeight="1">
      <c r="A40" s="1"/>
      <c r="B40" s="25" t="s">
        <v>66</v>
      </c>
      <c r="C40" s="25"/>
      <c r="D40" s="25"/>
      <c r="E40" s="25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1" t="s">
        <v>49</v>
      </c>
      <c r="E41" s="21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2" t="s">
        <v>67</v>
      </c>
      <c r="C43" s="22"/>
      <c r="D43" s="22"/>
      <c r="E43" s="22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2" t="s">
        <v>68</v>
      </c>
      <c r="C44" s="22"/>
      <c r="D44" s="22"/>
      <c r="E44" s="22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1" t="s">
        <v>70</v>
      </c>
      <c r="E45" s="26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1"/>
    </row>
    <row r="48" spans="1:14" ht="40.5" customHeight="1">
      <c r="A48" s="1"/>
      <c r="B48" s="1"/>
      <c r="C48" s="24" t="s">
        <v>69</v>
      </c>
      <c r="D48" s="24"/>
      <c r="E48" s="24"/>
      <c r="F48" s="24"/>
      <c r="G48" s="24"/>
      <c r="H48" s="24"/>
      <c r="I48" s="24"/>
      <c r="J48" s="24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B2:J2"/>
    <mergeCell ref="B3:J3"/>
    <mergeCell ref="B4:J4"/>
    <mergeCell ref="B5:J5"/>
    <mergeCell ref="B6:J6"/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2022-04-21T22:09:22Z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